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harepoint.kcom.com/sites/producthub/Library/Team Info/Product Library - Private/Product Development Files/HEY Wholesale/accommodation services/"/>
    </mc:Choice>
  </mc:AlternateContent>
  <xr:revisionPtr revIDLastSave="0" documentId="13_ncr:1_{BEC7C6F0-1227-4570-920D-B854A26C53E2}" xr6:coauthVersionLast="41" xr6:coauthVersionMax="41" xr10:uidLastSave="{00000000-0000-0000-0000-000000000000}"/>
  <bookViews>
    <workbookView xWindow="25080" yWindow="1830" windowWidth="21840" windowHeight="13140" xr2:uid="{061C5E78-CD76-4DA4-88CF-2D22296D64CD}"/>
  </bookViews>
  <sheets>
    <sheet name="PCR1" sheetId="1" r:id="rId1"/>
    <sheet name="PCR3" sheetId="2" r:id="rId2"/>
  </sheets>
  <definedNames>
    <definedName name="Change_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8" i="1" l="1"/>
  <c r="J68" i="1"/>
  <c r="G65" i="2"/>
  <c r="G70" i="2"/>
  <c r="G69" i="2"/>
  <c r="H68" i="2"/>
  <c r="H67" i="2"/>
  <c r="H66" i="2"/>
  <c r="G64" i="2"/>
  <c r="G63" i="2"/>
  <c r="G59" i="1"/>
  <c r="E62" i="2"/>
  <c r="C62" i="2"/>
  <c r="C63" i="2"/>
  <c r="C64" i="2"/>
  <c r="C65" i="2"/>
  <c r="C66" i="2"/>
  <c r="C67" i="2"/>
  <c r="C68" i="2"/>
  <c r="C69" i="2"/>
  <c r="C70" i="2"/>
  <c r="C61" i="2"/>
  <c r="D63" i="2"/>
  <c r="D64" i="2"/>
  <c r="D65" i="2"/>
  <c r="D66" i="2"/>
  <c r="D67" i="2"/>
  <c r="D68" i="2"/>
  <c r="D69" i="2"/>
  <c r="D70" i="2"/>
  <c r="D62" i="2"/>
  <c r="D61" i="2"/>
  <c r="D55" i="2"/>
  <c r="D41" i="2"/>
  <c r="F36" i="2"/>
  <c r="F37" i="2"/>
  <c r="F35" i="2"/>
  <c r="E40" i="2"/>
  <c r="E39" i="2"/>
  <c r="G58" i="2" l="1"/>
  <c r="G59" i="2"/>
  <c r="G60" i="2"/>
  <c r="G57" i="2"/>
  <c r="F58" i="2"/>
  <c r="F59" i="2"/>
  <c r="F60" i="2"/>
  <c r="F57" i="2"/>
  <c r="E58" i="2"/>
  <c r="E59" i="2"/>
  <c r="E60" i="2"/>
  <c r="E57" i="2"/>
  <c r="F45" i="2"/>
  <c r="F46" i="2"/>
  <c r="F47" i="2"/>
  <c r="F48" i="2"/>
  <c r="F49" i="2"/>
  <c r="F50" i="2"/>
  <c r="F51" i="2"/>
  <c r="F52" i="2"/>
  <c r="F53" i="2"/>
  <c r="F54" i="2"/>
  <c r="F44" i="2"/>
  <c r="G50" i="2"/>
  <c r="G51" i="2"/>
  <c r="G52" i="2"/>
  <c r="G53" i="2"/>
  <c r="G54" i="2"/>
  <c r="G49" i="2"/>
  <c r="E44" i="2"/>
  <c r="E36" i="2"/>
  <c r="E37" i="2"/>
  <c r="E35" i="2"/>
  <c r="F56" i="2"/>
  <c r="G56" i="2"/>
  <c r="H56" i="2"/>
  <c r="E56" i="2"/>
  <c r="D57" i="2"/>
  <c r="D58" i="2"/>
  <c r="D59" i="2"/>
  <c r="D60" i="2"/>
  <c r="D56" i="2"/>
  <c r="D21" i="2"/>
  <c r="D22" i="2"/>
  <c r="D23" i="2"/>
  <c r="D24" i="2"/>
  <c r="D25" i="2"/>
  <c r="D26" i="2"/>
  <c r="D27" i="2"/>
  <c r="D28" i="2"/>
  <c r="D29" i="2"/>
  <c r="D30" i="2"/>
  <c r="D31" i="2"/>
  <c r="D32" i="2"/>
  <c r="D33" i="2"/>
  <c r="D34" i="2"/>
  <c r="D35" i="2"/>
  <c r="D36" i="2"/>
  <c r="D37" i="2"/>
  <c r="D38" i="2"/>
  <c r="D39" i="2"/>
  <c r="D40" i="2"/>
  <c r="D43" i="2"/>
  <c r="D44" i="2"/>
  <c r="D45" i="2"/>
  <c r="D46" i="2"/>
  <c r="D47" i="2"/>
  <c r="D48" i="2"/>
  <c r="D49" i="2"/>
  <c r="D50" i="2"/>
  <c r="D51" i="2"/>
  <c r="D52" i="2"/>
  <c r="D53" i="2"/>
  <c r="D54" i="2"/>
  <c r="C48" i="2"/>
  <c r="C49" i="2"/>
  <c r="C50" i="2"/>
  <c r="C51" i="2"/>
  <c r="C52" i="2"/>
  <c r="C53" i="2"/>
  <c r="C54" i="2"/>
  <c r="C43" i="2"/>
  <c r="C44" i="2"/>
  <c r="C45" i="2"/>
  <c r="C46" i="2"/>
  <c r="C47" i="2"/>
  <c r="C56" i="2"/>
  <c r="C57" i="2"/>
  <c r="C58" i="2"/>
  <c r="C59" i="2"/>
  <c r="C60" i="2"/>
  <c r="C21" i="2"/>
  <c r="C22" i="2"/>
  <c r="C23" i="2"/>
  <c r="C24" i="2"/>
  <c r="C25" i="2"/>
  <c r="C26" i="2"/>
  <c r="C27" i="2"/>
  <c r="C28" i="2"/>
  <c r="C29" i="2"/>
  <c r="C30" i="2"/>
  <c r="C31" i="2"/>
  <c r="C32" i="2"/>
  <c r="C33" i="2"/>
  <c r="C34" i="2"/>
  <c r="C35" i="2"/>
  <c r="C36" i="2"/>
  <c r="C37" i="2"/>
  <c r="C38" i="2"/>
  <c r="C39" i="2"/>
  <c r="C40" i="2"/>
  <c r="E34" i="2"/>
  <c r="E33" i="2"/>
  <c r="E22" i="2"/>
  <c r="E25" i="2"/>
  <c r="E26" i="2"/>
  <c r="E27" i="2"/>
  <c r="E28" i="2"/>
  <c r="E29" i="2"/>
  <c r="E30" i="2"/>
  <c r="E31" i="2"/>
  <c r="E32" i="2"/>
  <c r="F21" i="2"/>
  <c r="F22" i="2"/>
  <c r="F24" i="2"/>
  <c r="F25" i="2"/>
  <c r="F26" i="2"/>
  <c r="F27" i="2"/>
  <c r="F28" i="2"/>
  <c r="F29" i="2"/>
  <c r="F30" i="2"/>
  <c r="F31" i="2"/>
  <c r="F32" i="2"/>
  <c r="D20" i="2"/>
  <c r="F20" i="2"/>
  <c r="C20" i="2"/>
  <c r="F68" i="2"/>
  <c r="F67" i="2"/>
  <c r="F66" i="2"/>
  <c r="F65" i="2"/>
  <c r="G62" i="2"/>
  <c r="C19" i="2"/>
  <c r="D19" i="2"/>
  <c r="E13" i="2"/>
  <c r="E8" i="2"/>
  <c r="E9" i="2"/>
  <c r="D4" i="2" s="1"/>
  <c r="E10" i="2"/>
  <c r="E11" i="2"/>
  <c r="E12" i="2"/>
  <c r="E7" i="2"/>
  <c r="E45" i="1"/>
  <c r="E46" i="1"/>
  <c r="E47" i="1"/>
  <c r="F64" i="1"/>
  <c r="F63" i="1"/>
  <c r="F62" i="1"/>
  <c r="F61" i="1"/>
  <c r="G40" i="1" l="1"/>
  <c r="G44" i="2" s="1"/>
  <c r="G44" i="1" l="1"/>
  <c r="H24" i="1" l="1"/>
  <c r="H27" i="2" s="1"/>
  <c r="E48" i="1"/>
  <c r="E49" i="1"/>
  <c r="E50" i="1"/>
  <c r="G29" i="1" l="1"/>
  <c r="G32" i="2" s="1"/>
  <c r="G26" i="1"/>
  <c r="G29" i="2" s="1"/>
  <c r="G65" i="1" l="1"/>
  <c r="G66" i="1"/>
  <c r="H33" i="1"/>
  <c r="H36" i="2" s="1"/>
  <c r="G17" i="1"/>
  <c r="G21" i="1"/>
  <c r="G24" i="2" s="1"/>
  <c r="G54" i="1"/>
  <c r="G55" i="1"/>
  <c r="G56" i="1"/>
  <c r="G53" i="1"/>
  <c r="G47" i="1"/>
  <c r="G50" i="1"/>
  <c r="G20" i="2" l="1"/>
  <c r="G34" i="1"/>
  <c r="G37" i="2" s="1"/>
  <c r="E58" i="1"/>
  <c r="G45" i="1"/>
  <c r="G46" i="1"/>
  <c r="G48" i="1"/>
  <c r="G49" i="1"/>
  <c r="H23" i="1" l="1"/>
  <c r="H26" i="2" l="1"/>
  <c r="H64" i="1"/>
  <c r="H63" i="1"/>
  <c r="G61" i="1"/>
  <c r="G58" i="1"/>
  <c r="H28" i="1"/>
  <c r="H31" i="2" s="1"/>
  <c r="G36" i="1"/>
  <c r="G39" i="2" s="1"/>
  <c r="H25" i="1"/>
  <c r="H28" i="2" s="1"/>
  <c r="H32" i="1"/>
  <c r="H35" i="2" s="1"/>
  <c r="F20" i="1"/>
  <c r="G19" i="1"/>
  <c r="H72" i="2" l="1"/>
  <c r="H68" i="1"/>
  <c r="G22" i="2"/>
  <c r="G20" i="1"/>
  <c r="G23" i="2" s="1"/>
  <c r="F23" i="2"/>
  <c r="G68" i="1" l="1"/>
  <c r="G72" i="2"/>
</calcChain>
</file>

<file path=xl/sharedStrings.xml><?xml version="1.0" encoding="utf-8"?>
<sst xmlns="http://schemas.openxmlformats.org/spreadsheetml/2006/main" count="243" uniqueCount="142">
  <si>
    <t>Beverley</t>
  </si>
  <si>
    <t>New Order</t>
  </si>
  <si>
    <t>Civic</t>
  </si>
  <si>
    <t>Modify Order</t>
  </si>
  <si>
    <t>Email: wholesalepartners@kcom.com</t>
  </si>
  <si>
    <t>East</t>
  </si>
  <si>
    <t>Kirkella</t>
  </si>
  <si>
    <t>CP Detail</t>
  </si>
  <si>
    <t>Communications Provider (CP) Data Capture</t>
  </si>
  <si>
    <t>CP Details</t>
  </si>
  <si>
    <t>Newland</t>
  </si>
  <si>
    <t>#1</t>
  </si>
  <si>
    <t>CP Name</t>
  </si>
  <si>
    <t>#2</t>
  </si>
  <si>
    <t>Contact Name</t>
  </si>
  <si>
    <t>#3</t>
  </si>
  <si>
    <t>Contact Email</t>
  </si>
  <si>
    <t>#4</t>
  </si>
  <si>
    <t>Contact Tel No.</t>
  </si>
  <si>
    <t>#5</t>
  </si>
  <si>
    <t>Date of Request</t>
  </si>
  <si>
    <t>#6</t>
  </si>
  <si>
    <t>#7</t>
  </si>
  <si>
    <t>CP Preferred Delivery Date</t>
  </si>
  <si>
    <t>Part</t>
  </si>
  <si>
    <t>Product feature</t>
  </si>
  <si>
    <t>CP Selection</t>
  </si>
  <si>
    <t>Quantity</t>
  </si>
  <si>
    <t>Annual Charge</t>
  </si>
  <si>
    <t>WFLLA Site</t>
  </si>
  <si>
    <t>Change Type</t>
  </si>
  <si>
    <t>Rack Space Unit (RSU) for Co-location to include lighting and cable management</t>
  </si>
  <si>
    <t>CP Equipment Room Handover</t>
  </si>
  <si>
    <t>AC Power Services Required</t>
  </si>
  <si>
    <t>AC only - Standard System</t>
  </si>
  <si>
    <t>#8</t>
  </si>
  <si>
    <t>DC Power Services Required</t>
  </si>
  <si>
    <t>#9</t>
  </si>
  <si>
    <t xml:space="preserve">Initial maximum power capacity in kW </t>
  </si>
  <si>
    <t>#10</t>
  </si>
  <si>
    <t xml:space="preserve">Expected future maximum power capacity in kW </t>
  </si>
  <si>
    <t>#11</t>
  </si>
  <si>
    <t xml:space="preserve">AC Final Distribution Rental per 10kW increment per annum </t>
  </si>
  <si>
    <t>#12</t>
  </si>
  <si>
    <t>#13</t>
  </si>
  <si>
    <t>#14</t>
  </si>
  <si>
    <t xml:space="preserve">Cooling per kW </t>
  </si>
  <si>
    <t>#15</t>
  </si>
  <si>
    <t>#16</t>
  </si>
  <si>
    <t>Door usercode setting required (4 digit pin required):</t>
  </si>
  <si>
    <t>#17</t>
  </si>
  <si>
    <t>#18</t>
  </si>
  <si>
    <t>Non-ESS (Default)</t>
  </si>
  <si>
    <t>#19</t>
  </si>
  <si>
    <t>#21</t>
  </si>
  <si>
    <t>Non Standard Requirements. i.e. Extra power sockets, runways, lighting, cooling, standby power connection, DC power. Specify here:</t>
  </si>
  <si>
    <t>In-Life Orders</t>
  </si>
  <si>
    <t>Site Visit (Outside Initial Installation)</t>
  </si>
  <si>
    <t>Escorted Access Normal Working Hours, planned</t>
  </si>
  <si>
    <t>Escorted Access Normal Working Hours, unplanned</t>
  </si>
  <si>
    <t>Escorted Access Outside Normal Working Hours, planned</t>
  </si>
  <si>
    <t>Escorted Access Outside Normal Working Hours, unplanned</t>
  </si>
  <si>
    <t>CP Equipment Room</t>
  </si>
  <si>
    <t>PCR3 Inputs</t>
  </si>
  <si>
    <t>Example One Off Charges</t>
  </si>
  <si>
    <t>Example Annual Rental</t>
  </si>
  <si>
    <t>Licence Fee per annum per sq m</t>
  </si>
  <si>
    <t xml:space="preserve">Security rental set up fee (per sq metre) </t>
  </si>
  <si>
    <t xml:space="preserve">Service Charge (per sq metre) </t>
  </si>
  <si>
    <t>ODF &amp; Fibre Cabling</t>
  </si>
  <si>
    <t>Standby AC power (ESS)</t>
  </si>
  <si>
    <t>Email your PIN request as part of PCR1 submission to wholesalepartners@kcom.com</t>
  </si>
  <si>
    <t>No Standby AC power (Non-ESS)</t>
  </si>
  <si>
    <t>Power Fault Not Found (Fault not found, Normal Working Hours)*</t>
  </si>
  <si>
    <t>Estate Works (Fire Alarm and Access Control changes)</t>
  </si>
  <si>
    <t xml:space="preserve">Dependant on room size (per sq metre): </t>
  </si>
  <si>
    <t>Dependant on room size (per sq metre):</t>
  </si>
  <si>
    <t>Connection Charge</t>
  </si>
  <si>
    <t>Power Fault Not Found (Fault not found, All other times except Sundays and Public / Bank Holidays)*</t>
  </si>
  <si>
    <t>Power Fault Not Found (Fault not found, Sundays and Public/ Bank Holidays)*</t>
  </si>
  <si>
    <t>Power Fault Visit (Power Fault not found visit charges may apply below)*</t>
  </si>
  <si>
    <t>Survey for Power Capacity Upgrade</t>
  </si>
  <si>
    <t>Hours</t>
  </si>
  <si>
    <t>Minimum Charge</t>
  </si>
  <si>
    <t>Min 4 hours applies, additional hours will be charged to the nearest full hour</t>
  </si>
  <si>
    <t xml:space="preserve">ESS Required: Standby Power. Rental of existing capacity per kW </t>
  </si>
  <si>
    <t>Total Charges:</t>
  </si>
  <si>
    <t>per 10kW. Volume of 10kW increments required:</t>
  </si>
  <si>
    <t>per kW. kW required:</t>
  </si>
  <si>
    <t>Quantity required per authorised person:</t>
  </si>
  <si>
    <t>inc OR £16.08pa charge + 0.1309x365.25x24</t>
  </si>
  <si>
    <t>#20</t>
  </si>
  <si>
    <t>ESS Sub Meter</t>
  </si>
  <si>
    <t>Provision of Sub Meter</t>
  </si>
  <si>
    <t>Per Sub Meter (Optional)</t>
  </si>
  <si>
    <t>Order Form for Plan and Build of Co-Location Services, together with New or Modified Orders under the Terms and Conditions laid out in the KCOM Accommodation Services Reference Offer</t>
  </si>
  <si>
    <t xml:space="preserve">Power Usage per kW </t>
  </si>
  <si>
    <t xml:space="preserve">Power Rental per kW </t>
  </si>
  <si>
    <t>Site Access Orders</t>
  </si>
  <si>
    <t>POA</t>
  </si>
  <si>
    <t>Default (N/A) - Not required or Customer to install own equipment</t>
  </si>
  <si>
    <t>CP INPUT INTO YELLOW CELLS</t>
  </si>
  <si>
    <t>Co-location full survey fee</t>
  </si>
  <si>
    <t xml:space="preserve">CP Equipment Room Works </t>
  </si>
  <si>
    <t>If the estimated cost of the Works (i.e. Building Works, Mechanical Works, Electrical Works, Project Management) to the CP for Co-location facilities is equal to or less than £33,000, such PCR3 will be for information purposes only and KCOM will proceed with the Works and the CP will be liable for the payment of the cost of the Works</t>
  </si>
  <si>
    <t>Fixed Charge</t>
  </si>
  <si>
    <t>Physical Co-location Order rejection - no space available</t>
  </si>
  <si>
    <t>Additional detailed floor plan (location and siting of connections and facilities, per compiled request)</t>
  </si>
  <si>
    <t>Administration Charge to provide Third Party Communications Provider full survey</t>
  </si>
  <si>
    <t>Administration Charge for further information request</t>
  </si>
  <si>
    <t xml:space="preserve">Administration Charge for rejected Orders that are incomplete or contain erroneous information </t>
  </si>
  <si>
    <t>Administration Charge for information about the amount and configuration of space in an existing CP Equipment Room</t>
  </si>
  <si>
    <t>#22</t>
  </si>
  <si>
    <t xml:space="preserve">Co-mingling set up fee (per square metre) </t>
  </si>
  <si>
    <t>Co-location (Powerbase) AC only base unit</t>
  </si>
  <si>
    <t>600mm (w) x 600mm (d) to include lighting and cable management</t>
  </si>
  <si>
    <t>ANNUAL OR FIXED? Recheck openreach benchmark</t>
  </si>
  <si>
    <t>WFLLA Site visit Charge</t>
  </si>
  <si>
    <t>Co-Location Hostel administration Charge</t>
  </si>
  <si>
    <t>Cabinet doors per pair for Co-location</t>
  </si>
  <si>
    <t>Where provided as an upgrade will also be subject to a WFLLA Site visit Charge)</t>
  </si>
  <si>
    <t>WFLLA Site access (security keys and set-up per authorised CP representative)</t>
  </si>
  <si>
    <t xml:space="preserve">Physical CoLocation Requirements Form (PCR1) 'New Build' Requirements Model Version 1 </t>
  </si>
  <si>
    <t xml:space="preserve">Physical CoLocation Requirements Offer (PCR3) 'Notification or Offer of Co-Location Site Build' Version 1 </t>
  </si>
  <si>
    <t>Result of full survey incorporating offer &amp; information or notification of KCOM intention to proceed. All offers issued conditional upon grant of planning, building regulations &amp; other consent necessary for delivery</t>
  </si>
  <si>
    <t xml:space="preserve">CP Reference: </t>
  </si>
  <si>
    <t>Change Type:</t>
  </si>
  <si>
    <t>Full Survey Outcome:</t>
  </si>
  <si>
    <t>KCOM Notification Reference:</t>
  </si>
  <si>
    <t>KCOM Target Date:</t>
  </si>
  <si>
    <t>Min 1kW required. Charge per kWh is £0.1309. Hours pa = 8766</t>
  </si>
  <si>
    <t>estimate cost for Civic for 21sq m</t>
  </si>
  <si>
    <t>Example</t>
  </si>
  <si>
    <t>To be allocated to Orders not in conjunction with the installation of the base product.</t>
  </si>
  <si>
    <t>Internal: To be completed by KCOM. 
Notification or Offer for Plan and Build of Co-Location Services under the Terms and Conditions laid out in the KCOM Accommodation Services Reference Offer</t>
  </si>
  <si>
    <t xml:space="preserve">Email: </t>
  </si>
  <si>
    <t>As requested in PCR1 to wholesalepartners@kcom.com</t>
  </si>
  <si>
    <t>Non Standard Requirements: KCOM review:</t>
  </si>
  <si>
    <t>CP Reference: Please enter your own reference here so we can deal with your enquiries</t>
  </si>
  <si>
    <t>KCOM Assisted Site Delivery Service (KASDS)
(This Charge is applied where a CP makes a request for KASDS and cancels such a request without providing KCOM a minimum of 24 hours’ notice prior to the date on which KASDS was scheduled to take place.)</t>
  </si>
  <si>
    <t>* This charge applies where an engineering visit is made in response to a Power Fault and no fault is found relating to the supplied products e.g a mis-diagnosis on the part of the CP. Also chargeable where the root cause of a fault is identified to CP action or is identified as due to CP equipment. Chargeable where the CP Equipment in the Specified Floor Area is operating outside of the product specification parameters due to CP action. Power Fault Not Found charges for outside normal working hours will relate to when the fault was reported by the CP to trigger the visit.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</si>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</sst>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43" formatCode="_-* #,##0.00_-;\-* #,##0.00_-;_-* &quot;-&quot;??_-;_-@_-"/>
    <numFmt numFmtId="164" formatCode="mm/dd/yy"/>
  </numFmts>
  <fonts count="17"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sz val="11"/>
      <color rgb="FFFF0000"/>
      <name val="Arial"/>
      <family val="2"/>
    </font>
    <font>
      <sz val="11"/>
      <name val="Calibri"/>
      <family val="2"/>
      <scheme val="minor"/>
    </font>
    <font>
      <sz val="11"/>
      <name val="Arial"/>
      <family val="2"/>
    </font>
    <font>
      <b/>
      <sz val="11"/>
      <color theme="1"/>
      <name val="Arial"/>
      <family val="2"/>
    </font>
    <font>
      <sz val="11"/>
      <color theme="0"/>
      <name val="Arial"/>
      <family val="2"/>
    </font>
    <font>
      <b/>
      <sz val="11"/>
      <color theme="0"/>
      <name val="Arial"/>
      <family val="2"/>
    </font>
    <font>
      <sz val="11"/>
      <color rgb="FF6E6259"/>
      <name val="Arial"/>
      <family val="2"/>
    </font>
    <font>
      <b/>
      <sz val="11"/>
      <color rgb="FF6E6259"/>
      <name val="Arial"/>
      <family val="2"/>
    </font>
    <font>
      <sz val="11"/>
      <color theme="0"/>
      <name val="Calibri"/>
      <family val="2"/>
      <scheme val="minor"/>
    </font>
    <font>
      <i/>
      <sz val="11"/>
      <name val="Arial"/>
      <family val="2"/>
    </font>
    <font>
      <b/>
      <sz val="11"/>
      <name val="Arial"/>
      <family val="2"/>
    </font>
    <font>
      <b/>
      <sz val="20"/>
      <color theme="0"/>
      <name val="Arial"/>
      <family val="2"/>
    </font>
    <font>
      <sz val="2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6E6259"/>
        <bgColor indexed="64"/>
      </patternFill>
    </fill>
    <fill>
      <patternFill patternType="solid">
        <fgColor rgb="FFFFFF66"/>
        <bgColor indexed="64"/>
      </patternFill>
    </fill>
    <fill>
      <patternFill patternType="solid">
        <fgColor rgb="FF92D050"/>
        <bgColor indexed="64"/>
      </patternFill>
    </fill>
    <fill>
      <patternFill patternType="solid">
        <fgColor rgb="FFFC8500"/>
        <bgColor indexed="64"/>
      </patternFill>
    </fill>
    <fill>
      <patternFill patternType="solid">
        <fgColor theme="9"/>
      </patternFill>
    </fill>
  </fills>
  <borders count="22">
    <border>
      <left/>
      <right/>
      <top/>
      <bottom/>
      <diagonal/>
    </border>
    <border>
      <left style="thin">
        <color rgb="FF6E6259"/>
      </left>
      <right style="thin">
        <color rgb="FF6E6259"/>
      </right>
      <top style="thin">
        <color rgb="FF6E6259"/>
      </top>
      <bottom style="thin">
        <color rgb="FF6E6259"/>
      </bottom>
      <diagonal/>
    </border>
    <border>
      <left style="thin">
        <color theme="0"/>
      </left>
      <right style="thin">
        <color theme="0"/>
      </right>
      <top style="thin">
        <color theme="0"/>
      </top>
      <bottom style="thin">
        <color theme="0"/>
      </bottom>
      <diagonal/>
    </border>
    <border>
      <left style="thin">
        <color rgb="FF6E6259"/>
      </left>
      <right style="thin">
        <color rgb="FF6E6259"/>
      </right>
      <top/>
      <bottom style="thin">
        <color rgb="FF6E6259"/>
      </bottom>
      <diagonal/>
    </border>
    <border>
      <left/>
      <right style="thin">
        <color rgb="FF6E6259"/>
      </right>
      <top/>
      <bottom style="thin">
        <color rgb="FF6E6259"/>
      </bottom>
      <diagonal/>
    </border>
    <border>
      <left/>
      <right style="thin">
        <color rgb="FF6E6259"/>
      </right>
      <top style="thin">
        <color rgb="FF6E6259"/>
      </top>
      <bottom style="thin">
        <color rgb="FF6E6259"/>
      </bottom>
      <diagonal/>
    </border>
    <border>
      <left/>
      <right style="thin">
        <color rgb="FF6E6259"/>
      </right>
      <top style="thin">
        <color rgb="FF6E6259"/>
      </top>
      <bottom/>
      <diagonal/>
    </border>
    <border>
      <left style="thin">
        <color rgb="FF6E6259"/>
      </left>
      <right style="thin">
        <color rgb="FF6E6259"/>
      </right>
      <top style="thin">
        <color rgb="FF6E6259"/>
      </top>
      <bottom/>
      <diagonal/>
    </border>
    <border>
      <left style="thin">
        <color theme="0"/>
      </left>
      <right style="thin">
        <color theme="0"/>
      </right>
      <top style="thin">
        <color theme="0"/>
      </top>
      <bottom/>
      <diagonal/>
    </border>
    <border>
      <left/>
      <right style="thin">
        <color rgb="FF6E6259"/>
      </right>
      <top/>
      <bottom/>
      <diagonal/>
    </border>
    <border>
      <left style="medium">
        <color rgb="FF6E6259"/>
      </left>
      <right style="thin">
        <color theme="0"/>
      </right>
      <top style="medium">
        <color rgb="FF6E6259"/>
      </top>
      <bottom style="thin">
        <color theme="0"/>
      </bottom>
      <diagonal/>
    </border>
    <border>
      <left style="thin">
        <color theme="0"/>
      </left>
      <right style="thin">
        <color theme="0"/>
      </right>
      <top style="medium">
        <color rgb="FF6E6259"/>
      </top>
      <bottom style="thin">
        <color theme="0"/>
      </bottom>
      <diagonal/>
    </border>
    <border>
      <left style="thin">
        <color theme="0"/>
      </left>
      <right style="medium">
        <color rgb="FF6E6259"/>
      </right>
      <top style="medium">
        <color rgb="FF6E6259"/>
      </top>
      <bottom style="thin">
        <color theme="0"/>
      </bottom>
      <diagonal/>
    </border>
    <border>
      <left style="medium">
        <color rgb="FF6E6259"/>
      </left>
      <right style="thin">
        <color theme="0"/>
      </right>
      <top style="thin">
        <color theme="0"/>
      </top>
      <bottom style="thin">
        <color theme="0"/>
      </bottom>
      <diagonal/>
    </border>
    <border>
      <left style="thin">
        <color theme="0"/>
      </left>
      <right style="medium">
        <color rgb="FF6E6259"/>
      </right>
      <top style="thin">
        <color theme="0"/>
      </top>
      <bottom style="thin">
        <color theme="0"/>
      </bottom>
      <diagonal/>
    </border>
    <border>
      <left style="thin">
        <color rgb="FF6E6259"/>
      </left>
      <right style="medium">
        <color rgb="FF6E6259"/>
      </right>
      <top/>
      <bottom style="thin">
        <color rgb="FF6E6259"/>
      </bottom>
      <diagonal/>
    </border>
    <border>
      <left style="thin">
        <color rgb="FF6E6259"/>
      </left>
      <right style="medium">
        <color rgb="FF6E6259"/>
      </right>
      <top style="thin">
        <color rgb="FF6E6259"/>
      </top>
      <bottom style="thin">
        <color rgb="FF6E6259"/>
      </bottom>
      <diagonal/>
    </border>
    <border>
      <left style="thin">
        <color indexed="64"/>
      </left>
      <right style="thin">
        <color indexed="64"/>
      </right>
      <top style="thin">
        <color indexed="64"/>
      </top>
      <bottom style="thin">
        <color indexed="64"/>
      </bottom>
      <diagonal/>
    </border>
    <border>
      <left style="thin">
        <color rgb="FF6E6259"/>
      </left>
      <right/>
      <top style="thin">
        <color rgb="FF6E6259"/>
      </top>
      <bottom style="thin">
        <color rgb="FF6E625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rgb="FF6E6259"/>
      </right>
      <top style="thin">
        <color theme="0"/>
      </top>
      <bottom style="thin">
        <color theme="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7" borderId="0" applyNumberFormat="0" applyBorder="0" applyAlignment="0" applyProtection="0"/>
  </cellStyleXfs>
  <cellXfs count="178">
    <xf numFmtId="0" fontId="0" fillId="0" borderId="0" xfId="0"/>
    <xf numFmtId="0" fontId="3" fillId="2" borderId="0" xfId="0" applyFont="1" applyFill="1"/>
    <xf numFmtId="0" fontId="2" fillId="0" borderId="0" xfId="0" applyFont="1" applyProtection="1">
      <protection locked="0"/>
    </xf>
    <xf numFmtId="0" fontId="4" fillId="0" borderId="0" xfId="0" applyFont="1"/>
    <xf numFmtId="0" fontId="3" fillId="0" borderId="0" xfId="0" applyFont="1"/>
    <xf numFmtId="0" fontId="5" fillId="0" borderId="0" xfId="0" applyFont="1" applyProtection="1">
      <protection locked="0"/>
    </xf>
    <xf numFmtId="6" fontId="3" fillId="2" borderId="0" xfId="0" applyNumberFormat="1" applyFont="1" applyFill="1"/>
    <xf numFmtId="0" fontId="6" fillId="0" borderId="0" xfId="0" applyFont="1"/>
    <xf numFmtId="0" fontId="3" fillId="2" borderId="0" xfId="0" applyFont="1" applyFill="1" applyAlignment="1" applyProtection="1">
      <alignment vertical="center" wrapText="1"/>
    </xf>
    <xf numFmtId="0" fontId="3" fillId="0" borderId="0" xfId="0" applyFont="1" applyAlignment="1" applyProtection="1">
      <alignment vertical="center" wrapText="1"/>
    </xf>
    <xf numFmtId="0" fontId="3" fillId="5" borderId="0" xfId="0" applyFont="1" applyFill="1"/>
    <xf numFmtId="8" fontId="3" fillId="5" borderId="0" xfId="0" applyNumberFormat="1" applyFont="1" applyFill="1"/>
    <xf numFmtId="14" fontId="3" fillId="0" borderId="0" xfId="0" applyNumberFormat="1" applyFont="1"/>
    <xf numFmtId="0" fontId="3" fillId="2" borderId="1" xfId="0" applyFont="1" applyFill="1" applyBorder="1" applyAlignment="1">
      <alignment horizontal="center" vertical="center"/>
    </xf>
    <xf numFmtId="44" fontId="3" fillId="0" borderId="1" xfId="2" applyFont="1" applyBorder="1"/>
    <xf numFmtId="44" fontId="3" fillId="0" borderId="1" xfId="2" applyNumberFormat="1" applyFont="1" applyBorder="1" applyAlignment="1">
      <alignment horizontal="center" vertical="center"/>
    </xf>
    <xf numFmtId="6" fontId="3" fillId="0" borderId="1" xfId="0" applyNumberFormat="1" applyFont="1" applyBorder="1" applyAlignment="1">
      <alignment horizontal="center" vertical="center"/>
    </xf>
    <xf numFmtId="44" fontId="3" fillId="0" borderId="1" xfId="2" applyFont="1" applyBorder="1" applyAlignment="1">
      <alignment vertical="center"/>
    </xf>
    <xf numFmtId="6" fontId="3" fillId="0" borderId="1" xfId="0" applyNumberFormat="1" applyFont="1" applyBorder="1" applyAlignment="1">
      <alignment vertical="center"/>
    </xf>
    <xf numFmtId="0" fontId="9" fillId="3" borderId="1" xfId="0" applyFont="1" applyFill="1" applyBorder="1" applyAlignment="1" applyProtection="1">
      <alignment vertical="center" wrapText="1"/>
    </xf>
    <xf numFmtId="0" fontId="9"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xf>
    <xf numFmtId="0" fontId="10" fillId="0" borderId="1" xfId="0" applyFont="1" applyBorder="1" applyAlignment="1">
      <alignment horizontal="center" vertical="center"/>
    </xf>
    <xf numFmtId="44" fontId="10" fillId="0" borderId="1" xfId="2" applyFont="1" applyBorder="1" applyAlignment="1">
      <alignment horizontal="center" vertical="center"/>
    </xf>
    <xf numFmtId="0" fontId="6" fillId="0" borderId="1" xfId="0" applyFont="1" applyBorder="1" applyAlignment="1">
      <alignment wrapText="1"/>
    </xf>
    <xf numFmtId="0" fontId="6" fillId="2" borderId="1" xfId="0" applyFont="1" applyFill="1" applyBorder="1"/>
    <xf numFmtId="6" fontId="6" fillId="0" borderId="1" xfId="0" applyNumberFormat="1" applyFont="1" applyBorder="1" applyAlignment="1">
      <alignment horizontal="left"/>
    </xf>
    <xf numFmtId="0" fontId="10" fillId="3" borderId="1" xfId="0" applyFont="1" applyFill="1" applyBorder="1"/>
    <xf numFmtId="0" fontId="3" fillId="0" borderId="1" xfId="0" applyFont="1" applyBorder="1" applyAlignment="1" applyProtection="1">
      <alignment vertical="center" wrapText="1"/>
    </xf>
    <xf numFmtId="6" fontId="3" fillId="0" borderId="5" xfId="0" applyNumberFormat="1" applyFont="1" applyBorder="1" applyAlignment="1">
      <alignment horizontal="left" vertical="center"/>
    </xf>
    <xf numFmtId="6" fontId="3" fillId="0" borderId="5" xfId="0" applyNumberFormat="1" applyFont="1" applyFill="1" applyBorder="1" applyAlignment="1">
      <alignment vertical="center" wrapText="1"/>
    </xf>
    <xf numFmtId="6" fontId="3" fillId="0" borderId="5" xfId="0" applyNumberFormat="1" applyFont="1" applyFill="1" applyBorder="1" applyAlignment="1">
      <alignment vertical="center"/>
    </xf>
    <xf numFmtId="6" fontId="3" fillId="0" borderId="5" xfId="0" applyNumberFormat="1" applyFont="1" applyFill="1" applyBorder="1" applyAlignment="1">
      <alignment horizontal="left" vertical="center"/>
    </xf>
    <xf numFmtId="44" fontId="3" fillId="0" borderId="5" xfId="2" applyFont="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164" fontId="8" fillId="6" borderId="2" xfId="0" applyNumberFormat="1" applyFont="1" applyFill="1" applyBorder="1" applyAlignment="1" applyProtection="1">
      <alignment vertical="top"/>
    </xf>
    <xf numFmtId="0" fontId="8" fillId="6" borderId="2" xfId="0" applyFont="1" applyFill="1" applyBorder="1" applyAlignment="1" applyProtection="1"/>
    <xf numFmtId="0" fontId="8" fillId="6" borderId="2" xfId="0" applyFont="1" applyFill="1" applyBorder="1" applyAlignment="1" applyProtection="1">
      <alignment vertical="center" wrapText="1"/>
    </xf>
    <xf numFmtId="6" fontId="8" fillId="6" borderId="2" xfId="0" applyNumberFormat="1" applyFont="1" applyFill="1" applyBorder="1" applyAlignment="1">
      <alignment horizontal="left" vertical="center"/>
    </xf>
    <xf numFmtId="6" fontId="8" fillId="6" borderId="2" xfId="0" applyNumberFormat="1" applyFont="1" applyFill="1" applyBorder="1" applyAlignment="1">
      <alignment horizontal="left" vertical="center" wrapText="1"/>
    </xf>
    <xf numFmtId="0" fontId="9" fillId="6" borderId="2" xfId="0" applyFont="1" applyFill="1" applyBorder="1" applyAlignment="1" applyProtection="1">
      <alignment horizontal="center" vertical="center" wrapText="1"/>
    </xf>
    <xf numFmtId="0" fontId="9" fillId="6" borderId="2" xfId="0" applyFont="1" applyFill="1" applyBorder="1" applyAlignment="1" applyProtection="1">
      <alignment vertical="center" wrapText="1"/>
    </xf>
    <xf numFmtId="0" fontId="8" fillId="6" borderId="2" xfId="0" applyFont="1" applyFill="1" applyBorder="1" applyAlignment="1" applyProtection="1">
      <alignment horizontal="left"/>
    </xf>
    <xf numFmtId="0" fontId="8" fillId="6" borderId="2" xfId="0" applyFont="1" applyFill="1" applyBorder="1" applyAlignment="1">
      <alignment wrapText="1"/>
    </xf>
    <xf numFmtId="0" fontId="8" fillId="6" borderId="2" xfId="0" applyFont="1" applyFill="1" applyBorder="1"/>
    <xf numFmtId="0" fontId="9" fillId="6" borderId="2" xfId="0" applyFont="1" applyFill="1" applyBorder="1" applyAlignment="1">
      <alignment horizontal="center" vertical="center"/>
    </xf>
    <xf numFmtId="0" fontId="9" fillId="6" borderId="2" xfId="0" applyFont="1" applyFill="1" applyBorder="1" applyAlignment="1">
      <alignment horizontal="center" vertical="center" wrapText="1"/>
    </xf>
    <xf numFmtId="6" fontId="3" fillId="0" borderId="4" xfId="0" applyNumberFormat="1" applyFont="1" applyBorder="1" applyAlignment="1" applyProtection="1">
      <alignment horizontal="center" vertical="center" wrapText="1"/>
    </xf>
    <xf numFmtId="44" fontId="3" fillId="0" borderId="3" xfId="2" applyFont="1" applyBorder="1" applyAlignment="1">
      <alignment horizontal="center" vertical="center"/>
    </xf>
    <xf numFmtId="6" fontId="3" fillId="0" borderId="3" xfId="0" applyNumberFormat="1" applyFont="1" applyBorder="1" applyAlignment="1">
      <alignment horizontal="center" vertical="center"/>
    </xf>
    <xf numFmtId="6" fontId="6" fillId="0" borderId="5" xfId="0" applyNumberFormat="1" applyFont="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8" fillId="6" borderId="2" xfId="0" applyFont="1" applyFill="1" applyBorder="1" applyAlignment="1">
      <alignment vertical="center"/>
    </xf>
    <xf numFmtId="6" fontId="6" fillId="0" borderId="4" xfId="0" applyNumberFormat="1" applyFont="1" applyBorder="1" applyAlignment="1" applyProtection="1">
      <alignment horizontal="center" vertical="center" wrapText="1"/>
    </xf>
    <xf numFmtId="44" fontId="3" fillId="0" borderId="3" xfId="2" applyFont="1" applyBorder="1" applyAlignment="1">
      <alignment vertical="center"/>
    </xf>
    <xf numFmtId="6" fontId="3" fillId="0" borderId="3" xfId="0" applyNumberFormat="1" applyFont="1" applyBorder="1" applyAlignment="1">
      <alignment vertical="center"/>
    </xf>
    <xf numFmtId="6" fontId="3" fillId="0" borderId="4" xfId="0" applyNumberFormat="1" applyFont="1" applyBorder="1" applyAlignment="1" applyProtection="1">
      <alignment horizontal="left" vertical="center" wrapText="1"/>
    </xf>
    <xf numFmtId="6" fontId="4" fillId="0" borderId="5" xfId="0" applyNumberFormat="1" applyFont="1" applyFill="1" applyBorder="1" applyAlignment="1">
      <alignment vertical="center" wrapText="1"/>
    </xf>
    <xf numFmtId="0" fontId="8" fillId="3" borderId="2" xfId="0" applyFont="1" applyFill="1" applyBorder="1" applyAlignment="1" applyProtection="1">
      <alignment vertical="center" wrapText="1"/>
    </xf>
    <xf numFmtId="44" fontId="3" fillId="0" borderId="1" xfId="2" applyFont="1" applyBorder="1" applyAlignment="1">
      <alignment horizontal="center" vertical="center"/>
    </xf>
    <xf numFmtId="0" fontId="8" fillId="3" borderId="13" xfId="0" applyFont="1" applyFill="1" applyBorder="1" applyAlignment="1" applyProtection="1">
      <alignment horizontal="center" vertical="center" wrapText="1"/>
    </xf>
    <xf numFmtId="164" fontId="8" fillId="3" borderId="2" xfId="0" applyNumberFormat="1" applyFont="1" applyFill="1" applyBorder="1" applyAlignment="1" applyProtection="1">
      <alignment vertical="center"/>
    </xf>
    <xf numFmtId="0" fontId="8" fillId="3" borderId="2" xfId="0" applyFont="1" applyFill="1" applyBorder="1" applyAlignment="1" applyProtection="1">
      <alignment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14" xfId="0" applyFont="1" applyFill="1" applyBorder="1" applyAlignment="1">
      <alignment horizontal="center" vertical="center" wrapText="1"/>
    </xf>
    <xf numFmtId="44" fontId="3" fillId="0" borderId="7" xfId="2" applyFont="1" applyBorder="1" applyAlignment="1">
      <alignment horizontal="center" vertical="center"/>
    </xf>
    <xf numFmtId="44" fontId="10" fillId="0" borderId="0" xfId="0" applyNumberFormat="1" applyFont="1" applyAlignment="1">
      <alignment vertical="center"/>
    </xf>
    <xf numFmtId="6" fontId="3" fillId="0" borderId="5" xfId="0" applyNumberFormat="1" applyFont="1" applyBorder="1" applyAlignment="1">
      <alignment horizontal="center" vertical="center"/>
    </xf>
    <xf numFmtId="44" fontId="3" fillId="2" borderId="18" xfId="2" applyFont="1" applyFill="1" applyBorder="1" applyAlignment="1">
      <alignment horizontal="center" vertical="center"/>
    </xf>
    <xf numFmtId="0" fontId="3" fillId="0" borderId="17" xfId="0" applyFont="1" applyBorder="1"/>
    <xf numFmtId="0" fontId="6" fillId="4" borderId="4" xfId="0" applyFont="1" applyFill="1" applyBorder="1" applyAlignment="1" applyProtection="1">
      <alignment horizontal="center" vertical="center"/>
      <protection locked="0"/>
    </xf>
    <xf numFmtId="6" fontId="7" fillId="4" borderId="5" xfId="0" applyNumberFormat="1" applyFont="1" applyFill="1" applyBorder="1" applyAlignment="1">
      <alignment horizontal="center" vertical="center" wrapText="1"/>
    </xf>
    <xf numFmtId="0" fontId="6" fillId="4" borderId="6" xfId="0" applyFont="1" applyFill="1" applyBorder="1" applyAlignment="1" applyProtection="1">
      <alignment horizontal="center" vertical="center"/>
      <protection locked="0"/>
    </xf>
    <xf numFmtId="44" fontId="3" fillId="0" borderId="1" xfId="2" applyFont="1" applyBorder="1" applyAlignment="1">
      <alignment horizontal="center" vertical="center"/>
    </xf>
    <xf numFmtId="0" fontId="12" fillId="6" borderId="2" xfId="0" applyFont="1" applyFill="1" applyBorder="1" applyAlignment="1"/>
    <xf numFmtId="0" fontId="3" fillId="0" borderId="0" xfId="0" applyFont="1" applyBorder="1" applyAlignment="1">
      <alignment vertical="center"/>
    </xf>
    <xf numFmtId="0" fontId="12" fillId="3" borderId="19" xfId="0" applyFont="1" applyFill="1" applyBorder="1" applyAlignment="1"/>
    <xf numFmtId="0" fontId="6" fillId="0" borderId="4" xfId="0" applyFont="1" applyBorder="1" applyAlignment="1">
      <alignment vertical="center"/>
    </xf>
    <xf numFmtId="0" fontId="6" fillId="4" borderId="5" xfId="0" applyFont="1" applyFill="1" applyBorder="1" applyAlignment="1" applyProtection="1">
      <alignment horizontal="center" vertical="center"/>
      <protection locked="0"/>
    </xf>
    <xf numFmtId="0" fontId="12" fillId="3" borderId="2" xfId="0" applyFont="1" applyFill="1" applyBorder="1" applyAlignment="1"/>
    <xf numFmtId="0" fontId="12" fillId="3" borderId="14" xfId="0" applyFont="1" applyFill="1" applyBorder="1" applyAlignment="1"/>
    <xf numFmtId="0" fontId="12" fillId="3" borderId="2" xfId="0" applyFont="1" applyFill="1" applyBorder="1" applyAlignment="1">
      <alignment horizontal="left" wrapText="1"/>
    </xf>
    <xf numFmtId="0" fontId="12" fillId="3" borderId="14" xfId="0" applyFont="1" applyFill="1" applyBorder="1" applyAlignment="1">
      <alignment horizontal="left" wrapText="1"/>
    </xf>
    <xf numFmtId="0" fontId="8" fillId="3" borderId="2" xfId="0" applyFont="1" applyFill="1" applyBorder="1" applyAlignment="1" applyProtection="1">
      <alignment horizontal="center" vertical="center" wrapText="1"/>
    </xf>
    <xf numFmtId="0" fontId="8" fillId="3" borderId="2" xfId="0" applyFont="1" applyFill="1" applyBorder="1" applyAlignment="1" applyProtection="1">
      <alignment horizontal="left" vertical="center" wrapText="1"/>
    </xf>
    <xf numFmtId="0" fontId="8" fillId="3" borderId="2" xfId="0" applyFont="1" applyFill="1" applyBorder="1"/>
    <xf numFmtId="0" fontId="9" fillId="3" borderId="2" xfId="0" applyFont="1" applyFill="1" applyBorder="1" applyAlignment="1" applyProtection="1">
      <alignment horizontal="center" vertical="center" wrapText="1"/>
    </xf>
    <xf numFmtId="0" fontId="9" fillId="3" borderId="2" xfId="0" applyFont="1" applyFill="1" applyBorder="1" applyAlignment="1" applyProtection="1">
      <alignment horizontal="left" vertical="center" wrapText="1"/>
    </xf>
    <xf numFmtId="0" fontId="10" fillId="0" borderId="18" xfId="0" applyFont="1" applyBorder="1" applyAlignment="1">
      <alignment horizontal="center" vertical="center"/>
    </xf>
    <xf numFmtId="8" fontId="11" fillId="3" borderId="3" xfId="0" applyNumberFormat="1" applyFont="1" applyFill="1" applyBorder="1" applyAlignment="1">
      <alignment horizontal="center" vertical="center"/>
    </xf>
    <xf numFmtId="44" fontId="10" fillId="0" borderId="1" xfId="0" applyNumberFormat="1" applyFont="1" applyBorder="1" applyAlignment="1">
      <alignment vertical="center"/>
    </xf>
    <xf numFmtId="0" fontId="3" fillId="0" borderId="1" xfId="0" applyFont="1" applyFill="1" applyBorder="1"/>
    <xf numFmtId="0" fontId="13" fillId="0" borderId="0" xfId="0" applyFont="1" applyBorder="1" applyAlignment="1" applyProtection="1">
      <alignment vertical="center"/>
    </xf>
    <xf numFmtId="0" fontId="9" fillId="3" borderId="13" xfId="0" applyFont="1" applyFill="1" applyBorder="1" applyAlignment="1" applyProtection="1">
      <alignment horizontal="left" vertical="center" wrapText="1"/>
    </xf>
    <xf numFmtId="0" fontId="8" fillId="3" borderId="2" xfId="0" applyFont="1" applyFill="1" applyBorder="1" applyAlignment="1">
      <alignment horizontal="left" vertical="center" wrapText="1"/>
    </xf>
    <xf numFmtId="0" fontId="9" fillId="3" borderId="13" xfId="0" applyFont="1" applyFill="1" applyBorder="1" applyAlignment="1" applyProtection="1">
      <alignment horizontal="left" vertical="center" wrapText="1"/>
    </xf>
    <xf numFmtId="0" fontId="0" fillId="0" borderId="20" xfId="0" applyFont="1" applyBorder="1" applyAlignment="1"/>
    <xf numFmtId="0" fontId="0" fillId="0" borderId="21" xfId="0" applyFont="1" applyBorder="1" applyAlignment="1"/>
    <xf numFmtId="0" fontId="9" fillId="3" borderId="2" xfId="0" applyFont="1" applyFill="1" applyBorder="1" applyAlignment="1" applyProtection="1">
      <alignment horizontal="left" vertical="center" wrapText="1"/>
    </xf>
    <xf numFmtId="0" fontId="9" fillId="3" borderId="13" xfId="0" applyFont="1" applyFill="1" applyBorder="1" applyAlignment="1" applyProtection="1">
      <alignment horizontal="center" vertical="center" wrapText="1"/>
    </xf>
    <xf numFmtId="0" fontId="9" fillId="3" borderId="2" xfId="0" applyFont="1" applyFill="1" applyBorder="1" applyAlignment="1" applyProtection="1">
      <alignment vertical="center" wrapText="1"/>
    </xf>
    <xf numFmtId="0" fontId="9" fillId="3" borderId="2" xfId="0" applyFont="1" applyFill="1" applyBorder="1" applyAlignment="1" applyProtection="1">
      <alignment horizontal="center" vertical="center" wrapText="1"/>
    </xf>
    <xf numFmtId="0" fontId="0" fillId="0" borderId="3" xfId="0" applyFont="1" applyBorder="1" applyAlignment="1">
      <alignment vertical="center"/>
    </xf>
    <xf numFmtId="0" fontId="0" fillId="0" borderId="15" xfId="0" applyFont="1" applyBorder="1" applyAlignment="1">
      <alignment vertical="center"/>
    </xf>
    <xf numFmtId="0" fontId="0" fillId="0" borderId="1" xfId="0" applyFont="1" applyBorder="1" applyAlignment="1"/>
    <xf numFmtId="0" fontId="0" fillId="0" borderId="1" xfId="0" applyFont="1" applyBorder="1" applyAlignment="1">
      <alignment horizontal="center" vertical="center"/>
    </xf>
    <xf numFmtId="0" fontId="3" fillId="2" borderId="9" xfId="0" applyFont="1" applyFill="1" applyBorder="1" applyAlignment="1">
      <alignment horizontal="left" vertical="top" wrapText="1"/>
    </xf>
    <xf numFmtId="0" fontId="0" fillId="2" borderId="7" xfId="0" applyFont="1" applyFill="1" applyBorder="1" applyAlignment="1">
      <alignment horizontal="left" vertical="top" wrapText="1"/>
    </xf>
    <xf numFmtId="0" fontId="10" fillId="0" borderId="1" xfId="0" applyFont="1" applyBorder="1" applyAlignment="1" applyProtection="1">
      <alignment vertical="center" wrapText="1"/>
    </xf>
    <xf numFmtId="0" fontId="10" fillId="0" borderId="1" xfId="0" applyFont="1" applyBorder="1"/>
    <xf numFmtId="44" fontId="11" fillId="0" borderId="1" xfId="0" applyNumberFormat="1" applyFont="1" applyBorder="1" applyAlignment="1">
      <alignment horizontal="center" vertical="center"/>
    </xf>
    <xf numFmtId="0" fontId="9" fillId="6" borderId="2" xfId="0" applyFont="1" applyFill="1" applyBorder="1" applyAlignment="1" applyProtection="1">
      <alignment horizontal="center" vertical="center" wrapText="1"/>
    </xf>
    <xf numFmtId="0" fontId="9" fillId="6" borderId="2" xfId="0" applyFont="1" applyFill="1" applyBorder="1" applyAlignment="1" applyProtection="1">
      <alignment horizontal="left" vertical="center" wrapText="1"/>
    </xf>
    <xf numFmtId="0" fontId="8" fillId="6" borderId="2" xfId="0" applyFont="1" applyFill="1" applyBorder="1" applyAlignment="1">
      <alignment horizontal="left" vertical="center" wrapText="1"/>
    </xf>
    <xf numFmtId="0" fontId="9" fillId="6" borderId="2" xfId="0" applyFont="1" applyFill="1" applyBorder="1" applyAlignment="1" applyProtection="1">
      <alignment horizontal="left" vertical="center" wrapText="1"/>
    </xf>
    <xf numFmtId="44" fontId="12" fillId="7" borderId="1" xfId="3" applyNumberFormat="1" applyFont="1" applyBorder="1" applyAlignment="1">
      <alignment horizontal="center" vertical="center"/>
    </xf>
    <xf numFmtId="0" fontId="11" fillId="0" borderId="1" xfId="0" applyFont="1" applyBorder="1" applyAlignment="1" applyProtection="1">
      <alignment vertical="center"/>
    </xf>
    <xf numFmtId="0" fontId="15" fillId="6" borderId="2" xfId="0" applyFont="1" applyFill="1" applyBorder="1" applyAlignment="1" applyProtection="1">
      <alignment horizontal="center" vertical="center" wrapText="1"/>
    </xf>
    <xf numFmtId="0" fontId="16" fillId="6" borderId="2" xfId="0" applyFont="1" applyFill="1" applyBorder="1" applyAlignment="1"/>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6" fillId="3" borderId="11" xfId="0" applyFont="1" applyFill="1" applyBorder="1" applyAlignment="1"/>
    <xf numFmtId="0" fontId="16" fillId="3" borderId="12" xfId="0" applyFont="1" applyFill="1" applyBorder="1" applyAlignment="1"/>
    <xf numFmtId="0" fontId="6" fillId="0" borderId="5" xfId="0" applyFont="1" applyBorder="1" applyAlignment="1">
      <alignment wrapText="1"/>
    </xf>
    <xf numFmtId="0" fontId="6" fillId="2" borderId="5" xfId="0" applyFont="1" applyFill="1" applyBorder="1"/>
    <xf numFmtId="0" fontId="4" fillId="0" borderId="5" xfId="0" applyFont="1" applyBorder="1"/>
    <xf numFmtId="6" fontId="6" fillId="0" borderId="5" xfId="0" applyNumberFormat="1" applyFont="1" applyBorder="1" applyAlignment="1">
      <alignment horizontal="left"/>
    </xf>
    <xf numFmtId="0" fontId="3" fillId="0" borderId="3" xfId="0" applyFont="1" applyBorder="1" applyAlignment="1" applyProtection="1">
      <alignment vertical="center" wrapText="1"/>
    </xf>
    <xf numFmtId="0" fontId="11" fillId="0" borderId="3" xfId="0" applyFont="1" applyBorder="1" applyAlignment="1" applyProtection="1">
      <alignment vertical="center"/>
    </xf>
    <xf numFmtId="6" fontId="6" fillId="0" borderId="6" xfId="0" applyNumberFormat="1" applyFont="1" applyBorder="1" applyAlignment="1" applyProtection="1">
      <alignment horizontal="center" vertical="center" wrapText="1"/>
    </xf>
    <xf numFmtId="44" fontId="3" fillId="0" borderId="7" xfId="2" applyFont="1" applyBorder="1" applyAlignment="1">
      <alignment vertical="center"/>
    </xf>
    <xf numFmtId="6" fontId="3" fillId="0" borderId="7" xfId="0" applyNumberFormat="1" applyFont="1" applyBorder="1" applyAlignment="1">
      <alignment vertical="center"/>
    </xf>
    <xf numFmtId="8" fontId="10" fillId="0" borderId="4" xfId="1" applyNumberFormat="1" applyFont="1" applyBorder="1" applyAlignment="1">
      <alignment horizontal="center"/>
    </xf>
    <xf numFmtId="0" fontId="10" fillId="0" borderId="3" xfId="0" applyFont="1" applyBorder="1" applyAlignment="1">
      <alignment horizontal="center" vertical="center"/>
    </xf>
    <xf numFmtId="44" fontId="10" fillId="0" borderId="3" xfId="2" applyFont="1" applyBorder="1" applyAlignment="1">
      <alignment horizontal="center" vertical="center"/>
    </xf>
    <xf numFmtId="0" fontId="9" fillId="3" borderId="2" xfId="0" applyFont="1" applyFill="1" applyBorder="1" applyAlignment="1" applyProtection="1">
      <alignment horizontal="center" vertical="center" wrapText="1"/>
      <protection locked="0"/>
    </xf>
    <xf numFmtId="6" fontId="6" fillId="0" borderId="6" xfId="0" applyNumberFormat="1" applyFont="1" applyBorder="1" applyAlignment="1">
      <alignment horizontal="left"/>
    </xf>
    <xf numFmtId="0" fontId="10" fillId="0" borderId="7" xfId="0" applyFont="1" applyBorder="1" applyAlignment="1">
      <alignment horizontal="center" vertical="center"/>
    </xf>
    <xf numFmtId="44" fontId="10" fillId="0" borderId="7" xfId="2" applyFont="1" applyBorder="1" applyAlignment="1">
      <alignment horizontal="center" vertical="center"/>
    </xf>
    <xf numFmtId="0" fontId="10" fillId="0" borderId="3" xfId="0" applyFont="1" applyBorder="1" applyAlignment="1" applyProtection="1">
      <alignment vertical="center" wrapText="1"/>
    </xf>
    <xf numFmtId="0" fontId="10" fillId="0" borderId="3" xfId="0" applyFont="1" applyBorder="1"/>
    <xf numFmtId="44" fontId="11" fillId="0" borderId="3" xfId="0" applyNumberFormat="1" applyFont="1" applyBorder="1" applyAlignment="1">
      <alignment horizontal="center" vertical="center"/>
    </xf>
    <xf numFmtId="0" fontId="10" fillId="3" borderId="2" xfId="0" applyFont="1" applyFill="1" applyBorder="1"/>
    <xf numFmtId="8" fontId="11" fillId="3" borderId="2" xfId="0" applyNumberFormat="1" applyFont="1" applyFill="1" applyBorder="1" applyAlignment="1">
      <alignment horizontal="center" vertical="center"/>
    </xf>
    <xf numFmtId="0" fontId="14" fillId="4" borderId="4" xfId="0" applyFont="1" applyFill="1" applyBorder="1" applyAlignment="1" applyProtection="1">
      <alignment horizontal="center" vertical="center" wrapText="1"/>
      <protection locked="0"/>
    </xf>
    <xf numFmtId="0" fontId="0" fillId="4" borderId="3" xfId="0" applyFont="1" applyFill="1" applyBorder="1" applyAlignment="1" applyProtection="1">
      <protection locked="0"/>
    </xf>
    <xf numFmtId="0" fontId="14" fillId="4" borderId="5" xfId="0" applyFont="1" applyFill="1" applyBorder="1" applyAlignment="1" applyProtection="1">
      <alignment horizontal="center" vertical="center" wrapText="1"/>
      <protection locked="0"/>
    </xf>
    <xf numFmtId="0" fontId="0" fillId="4" borderId="1" xfId="0" applyFont="1" applyFill="1" applyBorder="1" applyAlignment="1" applyProtection="1">
      <protection locked="0"/>
    </xf>
    <xf numFmtId="0" fontId="0" fillId="0" borderId="7" xfId="0" applyFont="1" applyBorder="1" applyAlignment="1" applyProtection="1">
      <protection locked="0"/>
    </xf>
    <xf numFmtId="0" fontId="0" fillId="0" borderId="3" xfId="0" applyFont="1" applyBorder="1" applyAlignment="1" applyProtection="1">
      <protection locked="0"/>
    </xf>
    <xf numFmtId="0" fontId="3" fillId="4" borderId="1" xfId="0" applyFont="1" applyFill="1" applyBorder="1" applyAlignment="1" applyProtection="1">
      <alignment horizontal="center" vertical="center"/>
      <protection locked="0"/>
    </xf>
    <xf numFmtId="6" fontId="7" fillId="4" borderId="5" xfId="0" applyNumberFormat="1" applyFont="1" applyFill="1" applyBorder="1" applyAlignment="1" applyProtection="1">
      <alignment horizontal="center" vertical="center"/>
      <protection locked="0"/>
    </xf>
    <xf numFmtId="0" fontId="0" fillId="0" borderId="1" xfId="0" applyFont="1" applyBorder="1" applyAlignment="1" applyProtection="1">
      <protection locked="0"/>
    </xf>
    <xf numFmtId="0" fontId="7" fillId="4" borderId="6" xfId="0" applyFont="1" applyFill="1" applyBorder="1" applyAlignment="1" applyProtection="1">
      <alignment vertical="center" wrapText="1"/>
      <protection locked="0"/>
    </xf>
    <xf numFmtId="0" fontId="3" fillId="4" borderId="3"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0" fillId="0" borderId="16" xfId="0" applyFont="1" applyBorder="1" applyAlignment="1" applyProtection="1">
      <protection locked="0"/>
    </xf>
    <xf numFmtId="0" fontId="6" fillId="4" borderId="5" xfId="0" applyFont="1" applyFill="1" applyBorder="1" applyAlignment="1" applyProtection="1">
      <alignment vertical="center"/>
      <protection locked="0"/>
    </xf>
    <xf numFmtId="0" fontId="0" fillId="4" borderId="1" xfId="0" applyFont="1" applyFill="1" applyBorder="1" applyAlignment="1" applyProtection="1">
      <alignment vertical="center"/>
      <protection locked="0"/>
    </xf>
    <xf numFmtId="0" fontId="0" fillId="4" borderId="16" xfId="0" applyFont="1" applyFill="1" applyBorder="1" applyAlignment="1" applyProtection="1">
      <alignment vertical="center"/>
      <protection locked="0"/>
    </xf>
    <xf numFmtId="0" fontId="0" fillId="0" borderId="15" xfId="0" applyFont="1" applyBorder="1" applyAlignment="1" applyProtection="1">
      <protection locked="0"/>
    </xf>
    <xf numFmtId="6" fontId="3" fillId="4" borderId="5" xfId="0" applyNumberFormat="1" applyFont="1" applyFill="1" applyBorder="1" applyAlignment="1" applyProtection="1">
      <alignment horizontal="left" vertical="center"/>
      <protection locked="0"/>
    </xf>
    <xf numFmtId="44" fontId="3" fillId="4" borderId="1" xfId="2" applyFont="1" applyFill="1" applyBorder="1" applyAlignment="1" applyProtection="1">
      <alignment horizontal="center" vertical="center"/>
      <protection locked="0"/>
    </xf>
    <xf numFmtId="43" fontId="7" fillId="4" borderId="5" xfId="1" applyFont="1" applyFill="1" applyBorder="1" applyAlignment="1" applyProtection="1">
      <alignment horizontal="center" vertical="center"/>
      <protection locked="0"/>
    </xf>
    <xf numFmtId="43" fontId="0" fillId="0" borderId="1" xfId="1" applyFont="1" applyBorder="1" applyAlignment="1" applyProtection="1">
      <protection locked="0"/>
    </xf>
    <xf numFmtId="6" fontId="7" fillId="4" borderId="5" xfId="0" applyNumberFormat="1" applyFont="1" applyFill="1" applyBorder="1" applyAlignment="1" applyProtection="1">
      <alignment horizontal="center" vertical="center" wrapText="1"/>
      <protection locked="0"/>
    </xf>
    <xf numFmtId="44" fontId="3" fillId="4" borderId="7" xfId="2" applyFont="1" applyFill="1" applyBorder="1" applyAlignment="1" applyProtection="1">
      <alignment horizontal="center" vertical="center"/>
      <protection locked="0"/>
    </xf>
    <xf numFmtId="6" fontId="3" fillId="4" borderId="7" xfId="0" applyNumberFormat="1" applyFont="1" applyFill="1" applyBorder="1" applyAlignment="1" applyProtection="1">
      <alignment horizontal="center" vertical="center"/>
      <protection locked="0"/>
    </xf>
    <xf numFmtId="6" fontId="3" fillId="4" borderId="4" xfId="0" applyNumberFormat="1" applyFont="1" applyFill="1" applyBorder="1" applyAlignment="1" applyProtection="1">
      <alignment horizontal="left" vertical="center" wrapText="1"/>
      <protection locked="0"/>
    </xf>
    <xf numFmtId="44" fontId="3" fillId="4" borderId="3" xfId="2" applyFont="1" applyFill="1" applyBorder="1" applyAlignment="1" applyProtection="1">
      <alignment horizontal="center" vertical="center"/>
      <protection locked="0"/>
    </xf>
    <xf numFmtId="8" fontId="8" fillId="4" borderId="1" xfId="1" applyNumberFormat="1" applyFont="1" applyFill="1" applyBorder="1" applyAlignment="1" applyProtection="1">
      <alignment horizontal="center"/>
      <protection locked="0"/>
    </xf>
    <xf numFmtId="0" fontId="10" fillId="4" borderId="18" xfId="0" applyFont="1" applyFill="1" applyBorder="1" applyAlignment="1" applyProtection="1">
      <alignment horizontal="center" vertical="center"/>
      <protection locked="0"/>
    </xf>
    <xf numFmtId="44" fontId="10" fillId="4" borderId="1" xfId="2" applyFont="1" applyFill="1" applyBorder="1" applyAlignment="1" applyProtection="1">
      <alignment horizontal="center" vertical="center"/>
      <protection locked="0"/>
    </xf>
    <xf numFmtId="0" fontId="6" fillId="4" borderId="1" xfId="0" applyFont="1" applyFill="1" applyBorder="1" applyAlignment="1" applyProtection="1">
      <alignment wrapText="1"/>
      <protection locked="0"/>
    </xf>
    <xf numFmtId="44" fontId="10" fillId="4" borderId="1" xfId="0" applyNumberFormat="1" applyFont="1" applyFill="1" applyBorder="1" applyAlignment="1" applyProtection="1">
      <alignment vertical="center"/>
      <protection locked="0"/>
    </xf>
    <xf numFmtId="0" fontId="4" fillId="4" borderId="1" xfId="0" applyFont="1" applyFill="1" applyBorder="1" applyProtection="1">
      <protection locked="0"/>
    </xf>
  </cellXfs>
  <cellStyles count="4">
    <cellStyle name="Accent6" xfId="3" builtinId="49"/>
    <cellStyle name="Comma" xfId="1" builtinId="3"/>
    <cellStyle name="Currency" xfId="2" builtinId="4"/>
    <cellStyle name="Normal" xfId="0" builtinId="0"/>
  </cellStyles>
  <dxfs count="0"/>
  <tableStyles count="0" defaultTableStyle="TableStyleMedium2" defaultPivotStyle="PivotStyleLight16"/>
  <colors>
    <mruColors>
      <color rgb="FFFFFF66"/>
      <color rgb="FF6E6259"/>
      <color rgb="FFFC8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1085850</xdr:colOff>
      <xdr:row>0</xdr:row>
      <xdr:rowOff>814419</xdr:rowOff>
    </xdr:to>
    <xdr:pic>
      <xdr:nvPicPr>
        <xdr:cNvPr id="3" name="Picture 2">
          <a:extLst>
            <a:ext uri="{FF2B5EF4-FFF2-40B4-BE49-F238E27FC236}">
              <a16:creationId xmlns:a16="http://schemas.microsoft.com/office/drawing/2014/main" id="{E581FEBB-E5D8-4243-982F-A49D824435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1790700" cy="814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590388</xdr:colOff>
      <xdr:row>0</xdr:row>
      <xdr:rowOff>609524</xdr:rowOff>
    </xdr:to>
    <xdr:pic>
      <xdr:nvPicPr>
        <xdr:cNvPr id="4" name="Picture 3">
          <a:extLst>
            <a:ext uri="{FF2B5EF4-FFF2-40B4-BE49-F238E27FC236}">
              <a16:creationId xmlns:a16="http://schemas.microsoft.com/office/drawing/2014/main" id="{84A9120E-7351-46FA-9569-4B1ABD9B2B2E}"/>
            </a:ext>
          </a:extLst>
        </xdr:cNvPr>
        <xdr:cNvPicPr>
          <a:picLocks noChangeAspect="1"/>
        </xdr:cNvPicPr>
      </xdr:nvPicPr>
      <xdr:blipFill>
        <a:blip xmlns:r="http://schemas.openxmlformats.org/officeDocument/2006/relationships" r:embed="rId1"/>
        <a:stretch>
          <a:fillRect/>
        </a:stretch>
      </xdr:blipFill>
      <xdr:spPr>
        <a:xfrm>
          <a:off x="609600" y="0"/>
          <a:ext cx="1295238" cy="6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627FE-9177-4B81-AB59-D50B32580DA4}">
  <dimension ref="A1:L70"/>
  <sheetViews>
    <sheetView showGridLines="0" tabSelected="1" topLeftCell="B1" zoomScale="80" zoomScaleNormal="80" workbookViewId="0">
      <selection activeCell="E7" sqref="E7:H7"/>
    </sheetView>
  </sheetViews>
  <sheetFormatPr defaultColWidth="9.140625" defaultRowHeight="14.25" x14ac:dyDescent="0.2"/>
  <cols>
    <col min="1" max="1" width="0" style="4" hidden="1" customWidth="1"/>
    <col min="2" max="2" width="9.140625" style="1"/>
    <col min="3" max="3" width="10.5703125" style="9" customWidth="1"/>
    <col min="4" max="4" width="73" style="9" customWidth="1"/>
    <col min="5" max="5" width="71" style="9" customWidth="1"/>
    <col min="6" max="6" width="9.5703125" style="4" bestFit="1" customWidth="1"/>
    <col min="7" max="8" width="17.140625" style="4" bestFit="1" customWidth="1"/>
    <col min="9" max="9" width="12.140625" style="4" hidden="1" customWidth="1"/>
    <col min="10" max="10" width="43" style="4" hidden="1" customWidth="1"/>
    <col min="11" max="11" width="9.140625" style="4" customWidth="1"/>
    <col min="12" max="16384" width="9.140625" style="4"/>
  </cols>
  <sheetData>
    <row r="1" spans="3:12" ht="66.75" customHeight="1" x14ac:dyDescent="0.25">
      <c r="C1" s="93"/>
      <c r="D1" s="76"/>
      <c r="E1" s="76"/>
      <c r="F1" s="1"/>
      <c r="G1" s="1"/>
      <c r="H1" s="1"/>
      <c r="I1" s="2"/>
      <c r="J1" s="3"/>
      <c r="K1" s="1"/>
      <c r="L1" s="1"/>
    </row>
    <row r="2" spans="3:12" ht="26.25" x14ac:dyDescent="0.4">
      <c r="C2" s="118" t="s">
        <v>122</v>
      </c>
      <c r="D2" s="118"/>
      <c r="E2" s="118"/>
      <c r="F2" s="119"/>
      <c r="G2" s="119"/>
      <c r="H2" s="119"/>
      <c r="I2" s="5" t="s">
        <v>0</v>
      </c>
      <c r="J2" s="4" t="s">
        <v>1</v>
      </c>
      <c r="K2" s="6"/>
      <c r="L2" s="1"/>
    </row>
    <row r="3" spans="3:12" ht="15" x14ac:dyDescent="0.25">
      <c r="C3" s="113" t="s">
        <v>95</v>
      </c>
      <c r="D3" s="114"/>
      <c r="E3" s="114"/>
      <c r="F3" s="75"/>
      <c r="G3" s="75"/>
      <c r="H3" s="75"/>
      <c r="I3" s="5" t="s">
        <v>2</v>
      </c>
      <c r="J3" s="4" t="s">
        <v>3</v>
      </c>
      <c r="K3" s="1"/>
      <c r="L3" s="1"/>
    </row>
    <row r="4" spans="3:12" ht="15" x14ac:dyDescent="0.25">
      <c r="C4" s="113" t="s">
        <v>4</v>
      </c>
      <c r="D4" s="75"/>
      <c r="E4" s="75"/>
      <c r="F4" s="75"/>
      <c r="G4" s="75"/>
      <c r="H4" s="75"/>
      <c r="I4" s="5" t="s">
        <v>5</v>
      </c>
      <c r="K4" s="1"/>
      <c r="L4" s="1"/>
    </row>
    <row r="5" spans="3:12" ht="15" x14ac:dyDescent="0.25">
      <c r="C5" s="112" t="s">
        <v>101</v>
      </c>
      <c r="D5" s="112"/>
      <c r="E5" s="112"/>
      <c r="F5" s="75"/>
      <c r="G5" s="75"/>
      <c r="H5" s="75"/>
      <c r="I5" s="5" t="s">
        <v>6</v>
      </c>
      <c r="K5" s="1"/>
      <c r="L5" s="1"/>
    </row>
    <row r="6" spans="3:12" ht="15" x14ac:dyDescent="0.25">
      <c r="C6" s="40" t="s">
        <v>7</v>
      </c>
      <c r="D6" s="41" t="s">
        <v>8</v>
      </c>
      <c r="E6" s="112" t="s">
        <v>9</v>
      </c>
      <c r="F6" s="75"/>
      <c r="G6" s="75"/>
      <c r="H6" s="75"/>
      <c r="I6" s="5" t="s">
        <v>10</v>
      </c>
      <c r="K6" s="1"/>
      <c r="L6" s="1"/>
    </row>
    <row r="7" spans="3:12" ht="15" x14ac:dyDescent="0.25">
      <c r="C7" s="34" t="s">
        <v>11</v>
      </c>
      <c r="D7" s="35" t="s">
        <v>12</v>
      </c>
      <c r="E7" s="145" t="s">
        <v>141</v>
      </c>
      <c r="F7" s="146"/>
      <c r="G7" s="146"/>
      <c r="H7" s="146"/>
      <c r="I7" s="7"/>
      <c r="K7" s="1"/>
      <c r="L7" s="1"/>
    </row>
    <row r="8" spans="3:12" ht="15" x14ac:dyDescent="0.25">
      <c r="C8" s="34" t="s">
        <v>13</v>
      </c>
      <c r="D8" s="36" t="s">
        <v>14</v>
      </c>
      <c r="E8" s="147" t="s">
        <v>141</v>
      </c>
      <c r="F8" s="148"/>
      <c r="G8" s="148"/>
      <c r="H8" s="148"/>
      <c r="K8" s="1"/>
      <c r="L8" s="1"/>
    </row>
    <row r="9" spans="3:12" ht="15" x14ac:dyDescent="0.25">
      <c r="C9" s="34" t="s">
        <v>15</v>
      </c>
      <c r="D9" s="36" t="s">
        <v>16</v>
      </c>
      <c r="E9" s="147" t="s">
        <v>141</v>
      </c>
      <c r="F9" s="148"/>
      <c r="G9" s="148"/>
      <c r="H9" s="148"/>
      <c r="K9" s="1"/>
      <c r="L9" s="1"/>
    </row>
    <row r="10" spans="3:12" ht="15" x14ac:dyDescent="0.25">
      <c r="C10" s="34" t="s">
        <v>17</v>
      </c>
      <c r="D10" s="35" t="s">
        <v>18</v>
      </c>
      <c r="E10" s="147" t="s">
        <v>141</v>
      </c>
      <c r="F10" s="148"/>
      <c r="G10" s="148"/>
      <c r="H10" s="148"/>
      <c r="K10" s="1"/>
      <c r="L10" s="1"/>
    </row>
    <row r="11" spans="3:12" ht="15" x14ac:dyDescent="0.25">
      <c r="C11" s="34" t="s">
        <v>19</v>
      </c>
      <c r="D11" s="35" t="s">
        <v>20</v>
      </c>
      <c r="E11" s="147" t="s">
        <v>141</v>
      </c>
      <c r="F11" s="148"/>
      <c r="G11" s="148"/>
      <c r="H11" s="148"/>
      <c r="K11" s="1"/>
      <c r="L11" s="1"/>
    </row>
    <row r="12" spans="3:12" ht="15" x14ac:dyDescent="0.25">
      <c r="C12" s="34" t="s">
        <v>21</v>
      </c>
      <c r="D12" s="35" t="s">
        <v>138</v>
      </c>
      <c r="E12" s="147" t="s">
        <v>141</v>
      </c>
      <c r="F12" s="148"/>
      <c r="G12" s="148"/>
      <c r="H12" s="148"/>
      <c r="K12" s="1"/>
      <c r="L12" s="1"/>
    </row>
    <row r="13" spans="3:12" ht="15" x14ac:dyDescent="0.25">
      <c r="C13" s="34" t="s">
        <v>22</v>
      </c>
      <c r="D13" s="37" t="s">
        <v>23</v>
      </c>
      <c r="E13" s="147" t="s">
        <v>141</v>
      </c>
      <c r="F13" s="148"/>
      <c r="G13" s="148"/>
      <c r="H13" s="148"/>
      <c r="K13" s="1"/>
      <c r="L13" s="1"/>
    </row>
    <row r="14" spans="3:12" ht="15" x14ac:dyDescent="0.25">
      <c r="C14" s="34" t="s">
        <v>35</v>
      </c>
      <c r="D14" s="37" t="s">
        <v>30</v>
      </c>
      <c r="E14" s="73"/>
      <c r="F14" s="149"/>
      <c r="G14" s="149"/>
      <c r="H14" s="149"/>
      <c r="K14" s="1"/>
      <c r="L14" s="1"/>
    </row>
    <row r="15" spans="3:12" ht="15" x14ac:dyDescent="0.2">
      <c r="C15" s="40" t="s">
        <v>24</v>
      </c>
      <c r="D15" s="41" t="s">
        <v>25</v>
      </c>
      <c r="E15" s="115" t="s">
        <v>26</v>
      </c>
      <c r="F15" s="45" t="s">
        <v>27</v>
      </c>
      <c r="G15" s="46" t="s">
        <v>105</v>
      </c>
      <c r="H15" s="46" t="s">
        <v>28</v>
      </c>
      <c r="I15" s="12">
        <v>43556</v>
      </c>
      <c r="K15" s="1"/>
      <c r="L15" s="1"/>
    </row>
    <row r="16" spans="3:12" ht="15" x14ac:dyDescent="0.25">
      <c r="C16" s="34" t="s">
        <v>11</v>
      </c>
      <c r="D16" s="37" t="s">
        <v>29</v>
      </c>
      <c r="E16" s="71"/>
      <c r="F16" s="150"/>
      <c r="G16" s="150"/>
      <c r="H16" s="150"/>
      <c r="K16" s="1"/>
      <c r="L16" s="1"/>
    </row>
    <row r="17" spans="3:12" x14ac:dyDescent="0.2">
      <c r="C17" s="34" t="s">
        <v>13</v>
      </c>
      <c r="D17" s="37" t="s">
        <v>102</v>
      </c>
      <c r="E17" s="29"/>
      <c r="F17" s="151">
        <v>0</v>
      </c>
      <c r="G17" s="59">
        <f t="shared" ref="G17" si="0">F17*I17</f>
        <v>0</v>
      </c>
      <c r="H17" s="59"/>
      <c r="I17" s="10">
        <v>9981.58</v>
      </c>
      <c r="K17" s="1"/>
      <c r="L17" s="1"/>
    </row>
    <row r="18" spans="3:12" ht="28.5" x14ac:dyDescent="0.2">
      <c r="C18" s="34" t="s">
        <v>15</v>
      </c>
      <c r="D18" s="37" t="s">
        <v>111</v>
      </c>
      <c r="E18" s="29" t="s">
        <v>99</v>
      </c>
      <c r="F18" s="151">
        <v>0</v>
      </c>
      <c r="G18" s="59"/>
      <c r="H18" s="66"/>
      <c r="I18" s="10"/>
      <c r="K18" s="1"/>
      <c r="L18" s="1"/>
    </row>
    <row r="19" spans="3:12" x14ac:dyDescent="0.2">
      <c r="C19" s="34" t="s">
        <v>17</v>
      </c>
      <c r="D19" s="37" t="s">
        <v>114</v>
      </c>
      <c r="E19" s="30" t="s">
        <v>115</v>
      </c>
      <c r="F19" s="151">
        <v>0</v>
      </c>
      <c r="G19" s="69">
        <f>F19*I19</f>
        <v>0</v>
      </c>
      <c r="H19" s="70"/>
      <c r="I19" s="10">
        <v>3756.36</v>
      </c>
      <c r="J19" s="3" t="s">
        <v>116</v>
      </c>
      <c r="K19" s="1"/>
      <c r="L19" s="1"/>
    </row>
    <row r="20" spans="3:12" ht="28.5" x14ac:dyDescent="0.2">
      <c r="C20" s="34" t="s">
        <v>19</v>
      </c>
      <c r="D20" s="37" t="s">
        <v>31</v>
      </c>
      <c r="E20" s="57"/>
      <c r="F20" s="13">
        <f>F19</f>
        <v>0</v>
      </c>
      <c r="G20" s="69">
        <f>F20*I20</f>
        <v>0</v>
      </c>
      <c r="H20" s="70"/>
      <c r="I20" s="10">
        <v>765.66</v>
      </c>
      <c r="J20" s="3" t="s">
        <v>116</v>
      </c>
      <c r="K20" s="1"/>
      <c r="L20" s="1"/>
    </row>
    <row r="21" spans="3:12" x14ac:dyDescent="0.2">
      <c r="C21" s="34" t="s">
        <v>21</v>
      </c>
      <c r="D21" s="38" t="s">
        <v>32</v>
      </c>
      <c r="E21" s="31"/>
      <c r="F21" s="151">
        <v>0</v>
      </c>
      <c r="G21" s="59">
        <f>F21*I21</f>
        <v>0</v>
      </c>
      <c r="H21" s="48"/>
      <c r="I21" s="10">
        <v>386.01</v>
      </c>
      <c r="K21" s="1"/>
      <c r="L21" s="1"/>
    </row>
    <row r="22" spans="3:12" ht="15" x14ac:dyDescent="0.2">
      <c r="C22" s="34" t="s">
        <v>22</v>
      </c>
      <c r="D22" s="37" t="s">
        <v>33</v>
      </c>
      <c r="E22" s="31" t="s">
        <v>34</v>
      </c>
      <c r="F22" s="151">
        <v>0</v>
      </c>
      <c r="G22" s="74"/>
      <c r="H22" s="106"/>
      <c r="K22" s="1"/>
      <c r="L22" s="1"/>
    </row>
    <row r="23" spans="3:12" x14ac:dyDescent="0.2">
      <c r="C23" s="34" t="s">
        <v>35</v>
      </c>
      <c r="D23" s="37" t="s">
        <v>97</v>
      </c>
      <c r="E23" s="32" t="s">
        <v>88</v>
      </c>
      <c r="F23" s="151">
        <v>0</v>
      </c>
      <c r="G23" s="14"/>
      <c r="H23" s="59">
        <f>F23*I23</f>
        <v>0</v>
      </c>
      <c r="I23" s="10">
        <v>16.079999999999998</v>
      </c>
      <c r="J23" s="4" t="s">
        <v>90</v>
      </c>
      <c r="K23" s="1"/>
      <c r="L23" s="1"/>
    </row>
    <row r="24" spans="3:12" x14ac:dyDescent="0.2">
      <c r="C24" s="34" t="s">
        <v>37</v>
      </c>
      <c r="D24" s="37" t="s">
        <v>96</v>
      </c>
      <c r="E24" s="32" t="s">
        <v>130</v>
      </c>
      <c r="F24" s="151">
        <v>8766</v>
      </c>
      <c r="G24" s="14"/>
      <c r="H24" s="15">
        <f>F24*I24</f>
        <v>1147.4694</v>
      </c>
      <c r="I24" s="10">
        <v>0.13089999999999999</v>
      </c>
      <c r="K24" s="1"/>
      <c r="L24" s="1"/>
    </row>
    <row r="25" spans="3:12" x14ac:dyDescent="0.2">
      <c r="C25" s="34" t="s">
        <v>39</v>
      </c>
      <c r="D25" s="37" t="s">
        <v>46</v>
      </c>
      <c r="E25" s="32" t="s">
        <v>88</v>
      </c>
      <c r="F25" s="151">
        <v>0</v>
      </c>
      <c r="G25" s="14"/>
      <c r="H25" s="59">
        <f>F25*I25</f>
        <v>0</v>
      </c>
      <c r="I25" s="10">
        <v>3080.86</v>
      </c>
      <c r="K25" s="1"/>
      <c r="L25" s="1"/>
    </row>
    <row r="26" spans="3:12" x14ac:dyDescent="0.2">
      <c r="C26" s="34" t="s">
        <v>41</v>
      </c>
      <c r="D26" s="37" t="s">
        <v>93</v>
      </c>
      <c r="E26" s="32" t="s">
        <v>94</v>
      </c>
      <c r="F26" s="151">
        <v>0</v>
      </c>
      <c r="G26" s="59">
        <f>I26*F26</f>
        <v>0</v>
      </c>
      <c r="H26" s="59"/>
      <c r="I26" s="10">
        <v>1082.04</v>
      </c>
      <c r="K26" s="1"/>
      <c r="L26" s="1"/>
    </row>
    <row r="27" spans="3:12" ht="15" x14ac:dyDescent="0.2">
      <c r="C27" s="34" t="s">
        <v>43</v>
      </c>
      <c r="D27" s="37" t="s">
        <v>72</v>
      </c>
      <c r="E27" s="31" t="s">
        <v>52</v>
      </c>
      <c r="F27" s="151">
        <v>0</v>
      </c>
      <c r="G27" s="74"/>
      <c r="H27" s="106"/>
      <c r="K27" s="1"/>
      <c r="L27" s="1"/>
    </row>
    <row r="28" spans="3:12" x14ac:dyDescent="0.2">
      <c r="C28" s="34" t="s">
        <v>44</v>
      </c>
      <c r="D28" s="37" t="s">
        <v>70</v>
      </c>
      <c r="E28" s="31" t="s">
        <v>85</v>
      </c>
      <c r="F28" s="151">
        <v>0</v>
      </c>
      <c r="G28" s="59"/>
      <c r="H28" s="59">
        <f>F28*I28</f>
        <v>0</v>
      </c>
      <c r="I28" s="10">
        <v>329.03</v>
      </c>
      <c r="K28" s="1"/>
      <c r="L28" s="1"/>
    </row>
    <row r="29" spans="3:12" x14ac:dyDescent="0.2">
      <c r="C29" s="34" t="s">
        <v>45</v>
      </c>
      <c r="D29" s="37" t="s">
        <v>92</v>
      </c>
      <c r="E29" s="32" t="s">
        <v>94</v>
      </c>
      <c r="F29" s="151">
        <v>0</v>
      </c>
      <c r="G29" s="59">
        <f t="shared" ref="G29" si="1">I29*F29</f>
        <v>0</v>
      </c>
      <c r="H29" s="59"/>
      <c r="I29" s="10">
        <v>1082.04</v>
      </c>
      <c r="K29" s="1"/>
      <c r="L29" s="1"/>
    </row>
    <row r="30" spans="3:12" ht="15" x14ac:dyDescent="0.25">
      <c r="C30" s="34" t="s">
        <v>47</v>
      </c>
      <c r="D30" s="37" t="s">
        <v>38</v>
      </c>
      <c r="E30" s="152"/>
      <c r="F30" s="153"/>
      <c r="G30" s="153"/>
      <c r="H30" s="153"/>
      <c r="K30" s="1"/>
      <c r="L30" s="1"/>
    </row>
    <row r="31" spans="3:12" ht="15" x14ac:dyDescent="0.25">
      <c r="C31" s="34" t="s">
        <v>48</v>
      </c>
      <c r="D31" s="37" t="s">
        <v>40</v>
      </c>
      <c r="E31" s="152"/>
      <c r="F31" s="153"/>
      <c r="G31" s="153"/>
      <c r="H31" s="153"/>
      <c r="K31" s="1"/>
      <c r="L31" s="1"/>
    </row>
    <row r="32" spans="3:12" x14ac:dyDescent="0.2">
      <c r="C32" s="34" t="s">
        <v>50</v>
      </c>
      <c r="D32" s="37" t="s">
        <v>42</v>
      </c>
      <c r="E32" s="32" t="s">
        <v>87</v>
      </c>
      <c r="F32" s="151">
        <v>0</v>
      </c>
      <c r="G32" s="14"/>
      <c r="H32" s="59">
        <f>F32*I32</f>
        <v>0</v>
      </c>
      <c r="I32" s="10">
        <v>643.47</v>
      </c>
      <c r="K32" s="1"/>
      <c r="L32" s="1"/>
    </row>
    <row r="33" spans="3:12" x14ac:dyDescent="0.2">
      <c r="C33" s="34" t="s">
        <v>51</v>
      </c>
      <c r="D33" s="37" t="s">
        <v>118</v>
      </c>
      <c r="E33" s="32" t="s">
        <v>28</v>
      </c>
      <c r="F33" s="151">
        <v>0</v>
      </c>
      <c r="G33" s="14"/>
      <c r="H33" s="59">
        <f>F33*I33</f>
        <v>0</v>
      </c>
      <c r="I33" s="10">
        <v>454.44</v>
      </c>
      <c r="K33" s="1"/>
      <c r="L33" s="1"/>
    </row>
    <row r="34" spans="3:12" x14ac:dyDescent="0.2">
      <c r="C34" s="34" t="s">
        <v>53</v>
      </c>
      <c r="D34" s="38" t="s">
        <v>119</v>
      </c>
      <c r="E34" s="32" t="s">
        <v>120</v>
      </c>
      <c r="F34" s="151">
        <v>0</v>
      </c>
      <c r="G34" s="59">
        <f>F34*I34</f>
        <v>0</v>
      </c>
      <c r="H34" s="59"/>
      <c r="I34" s="10">
        <v>602.70000000000005</v>
      </c>
      <c r="K34" s="1"/>
      <c r="L34" s="1"/>
    </row>
    <row r="35" spans="3:12" ht="15" x14ac:dyDescent="0.25">
      <c r="C35" s="34" t="s">
        <v>91</v>
      </c>
      <c r="D35" s="37" t="s">
        <v>49</v>
      </c>
      <c r="E35" s="72" t="s">
        <v>71</v>
      </c>
      <c r="F35" s="105"/>
      <c r="G35" s="105"/>
      <c r="H35" s="105"/>
      <c r="K35" s="1"/>
      <c r="L35" s="1"/>
    </row>
    <row r="36" spans="3:12" x14ac:dyDescent="0.2">
      <c r="C36" s="34" t="s">
        <v>54</v>
      </c>
      <c r="D36" s="38" t="s">
        <v>121</v>
      </c>
      <c r="E36" s="29" t="s">
        <v>89</v>
      </c>
      <c r="F36" s="151">
        <v>0</v>
      </c>
      <c r="G36" s="59">
        <f>F36*I36</f>
        <v>0</v>
      </c>
      <c r="H36" s="16"/>
      <c r="I36" s="10">
        <v>463.76</v>
      </c>
      <c r="K36" s="1"/>
      <c r="L36" s="1"/>
    </row>
    <row r="37" spans="3:12" x14ac:dyDescent="0.2">
      <c r="C37" s="34" t="s">
        <v>112</v>
      </c>
      <c r="D37" s="37" t="s">
        <v>36</v>
      </c>
      <c r="E37" s="29" t="s">
        <v>100</v>
      </c>
      <c r="F37" s="151">
        <v>0</v>
      </c>
      <c r="G37" s="59"/>
      <c r="H37" s="16"/>
      <c r="K37" s="1"/>
      <c r="L37" s="1"/>
    </row>
    <row r="38" spans="3:12" ht="28.5" x14ac:dyDescent="0.25">
      <c r="C38" s="34"/>
      <c r="D38" s="39" t="s">
        <v>55</v>
      </c>
      <c r="E38" s="154"/>
      <c r="F38" s="149"/>
      <c r="G38" s="149"/>
      <c r="H38" s="149"/>
      <c r="K38" s="1"/>
      <c r="L38" s="1"/>
    </row>
    <row r="39" spans="3:12" ht="15" x14ac:dyDescent="0.2">
      <c r="C39" s="40" t="s">
        <v>24</v>
      </c>
      <c r="D39" s="41" t="s">
        <v>56</v>
      </c>
      <c r="E39" s="40" t="s">
        <v>26</v>
      </c>
      <c r="F39" s="44"/>
      <c r="G39" s="46" t="s">
        <v>105</v>
      </c>
      <c r="H39" s="46" t="s">
        <v>28</v>
      </c>
      <c r="K39" s="1"/>
      <c r="L39" s="1"/>
    </row>
    <row r="40" spans="3:12" ht="28.5" x14ac:dyDescent="0.2">
      <c r="C40" s="34" t="s">
        <v>11</v>
      </c>
      <c r="D40" s="37" t="s">
        <v>117</v>
      </c>
      <c r="E40" s="56" t="s">
        <v>133</v>
      </c>
      <c r="F40" s="155">
        <v>0</v>
      </c>
      <c r="G40" s="48">
        <f>F40*I40</f>
        <v>0</v>
      </c>
      <c r="H40" s="49"/>
      <c r="I40" s="10">
        <v>565.87</v>
      </c>
      <c r="K40" s="1"/>
      <c r="L40" s="1"/>
    </row>
    <row r="41" spans="3:12" ht="28.5" x14ac:dyDescent="0.2">
      <c r="C41" s="34" t="s">
        <v>13</v>
      </c>
      <c r="D41" s="37" t="s">
        <v>107</v>
      </c>
      <c r="E41" s="47" t="s">
        <v>99</v>
      </c>
      <c r="F41" s="155">
        <v>0</v>
      </c>
      <c r="G41" s="48"/>
      <c r="H41" s="49"/>
      <c r="I41" s="10"/>
      <c r="K41" s="1"/>
      <c r="L41" s="1"/>
    </row>
    <row r="42" spans="3:12" ht="28.5" x14ac:dyDescent="0.2">
      <c r="C42" s="34" t="s">
        <v>15</v>
      </c>
      <c r="D42" s="37" t="s">
        <v>108</v>
      </c>
      <c r="E42" s="68" t="s">
        <v>99</v>
      </c>
      <c r="F42" s="151">
        <v>0</v>
      </c>
      <c r="G42" s="59"/>
      <c r="H42" s="59"/>
      <c r="I42" s="10"/>
      <c r="K42" s="1"/>
      <c r="L42" s="1"/>
    </row>
    <row r="43" spans="3:12" x14ac:dyDescent="0.2">
      <c r="C43" s="34" t="s">
        <v>17</v>
      </c>
      <c r="D43" s="37" t="s">
        <v>109</v>
      </c>
      <c r="E43" s="47" t="s">
        <v>99</v>
      </c>
      <c r="F43" s="151">
        <v>0</v>
      </c>
      <c r="G43" s="59"/>
      <c r="H43" s="49"/>
      <c r="I43" s="10"/>
      <c r="K43" s="1"/>
      <c r="L43" s="1"/>
    </row>
    <row r="44" spans="3:12" x14ac:dyDescent="0.2">
      <c r="C44" s="34" t="s">
        <v>19</v>
      </c>
      <c r="D44" s="42" t="s">
        <v>57</v>
      </c>
      <c r="E44" s="33" t="s">
        <v>99</v>
      </c>
      <c r="F44" s="155">
        <v>0</v>
      </c>
      <c r="G44" s="48">
        <f>F44*I44</f>
        <v>0</v>
      </c>
      <c r="H44" s="49"/>
      <c r="I44" s="10"/>
      <c r="K44" s="1"/>
      <c r="L44" s="1"/>
    </row>
    <row r="45" spans="3:12" ht="57" x14ac:dyDescent="0.2">
      <c r="C45" s="34" t="s">
        <v>21</v>
      </c>
      <c r="D45" s="43" t="s">
        <v>139</v>
      </c>
      <c r="E45" s="33">
        <f t="shared" ref="E45:E47" si="2">I45</f>
        <v>638.20000000000005</v>
      </c>
      <c r="F45" s="151">
        <v>0</v>
      </c>
      <c r="G45" s="59">
        <f t="shared" ref="G45:G50" si="3">F45*I45</f>
        <v>0</v>
      </c>
      <c r="H45" s="16"/>
      <c r="I45" s="11">
        <v>638.20000000000005</v>
      </c>
      <c r="K45" s="1"/>
      <c r="L45" s="1"/>
    </row>
    <row r="46" spans="3:12" x14ac:dyDescent="0.2">
      <c r="C46" s="34" t="s">
        <v>22</v>
      </c>
      <c r="D46" s="44" t="s">
        <v>81</v>
      </c>
      <c r="E46" s="33">
        <f t="shared" si="2"/>
        <v>691.38</v>
      </c>
      <c r="F46" s="151">
        <v>0</v>
      </c>
      <c r="G46" s="59">
        <f t="shared" si="3"/>
        <v>0</v>
      </c>
      <c r="H46" s="16"/>
      <c r="I46" s="10">
        <v>691.38</v>
      </c>
      <c r="K46" s="1"/>
      <c r="L46" s="1"/>
    </row>
    <row r="47" spans="3:12" x14ac:dyDescent="0.2">
      <c r="C47" s="34" t="s">
        <v>35</v>
      </c>
      <c r="D47" s="44" t="s">
        <v>80</v>
      </c>
      <c r="E47" s="33">
        <f t="shared" si="2"/>
        <v>0</v>
      </c>
      <c r="F47" s="151">
        <v>0</v>
      </c>
      <c r="G47" s="59">
        <f t="shared" si="3"/>
        <v>0</v>
      </c>
      <c r="H47" s="16"/>
      <c r="K47" s="1"/>
      <c r="L47" s="1"/>
    </row>
    <row r="48" spans="3:12" x14ac:dyDescent="0.2">
      <c r="C48" s="34" t="s">
        <v>37</v>
      </c>
      <c r="D48" s="44" t="s">
        <v>73</v>
      </c>
      <c r="E48" s="33">
        <f>I48</f>
        <v>159.27000000000001</v>
      </c>
      <c r="F48" s="151">
        <v>0</v>
      </c>
      <c r="G48" s="59">
        <f t="shared" si="3"/>
        <v>0</v>
      </c>
      <c r="H48" s="16"/>
      <c r="I48" s="10">
        <v>159.27000000000001</v>
      </c>
      <c r="K48" s="1"/>
      <c r="L48" s="1"/>
    </row>
    <row r="49" spans="3:12" ht="28.5" x14ac:dyDescent="0.2">
      <c r="C49" s="34" t="s">
        <v>39</v>
      </c>
      <c r="D49" s="43" t="s">
        <v>78</v>
      </c>
      <c r="E49" s="33">
        <f>I49</f>
        <v>215.91</v>
      </c>
      <c r="F49" s="151">
        <v>0</v>
      </c>
      <c r="G49" s="59">
        <f t="shared" si="3"/>
        <v>0</v>
      </c>
      <c r="H49" s="16"/>
      <c r="I49" s="11">
        <v>215.91</v>
      </c>
      <c r="K49" s="1"/>
      <c r="L49" s="1"/>
    </row>
    <row r="50" spans="3:12" x14ac:dyDescent="0.2">
      <c r="C50" s="34" t="s">
        <v>41</v>
      </c>
      <c r="D50" s="44" t="s">
        <v>79</v>
      </c>
      <c r="E50" s="33">
        <f>I50</f>
        <v>272.52999999999997</v>
      </c>
      <c r="F50" s="151">
        <v>0</v>
      </c>
      <c r="G50" s="59">
        <f t="shared" si="3"/>
        <v>0</v>
      </c>
      <c r="H50" s="16"/>
      <c r="I50" s="11">
        <v>272.52999999999997</v>
      </c>
      <c r="K50" s="1"/>
      <c r="L50" s="1"/>
    </row>
    <row r="51" spans="3:12" ht="15" x14ac:dyDescent="0.2">
      <c r="C51" s="51"/>
      <c r="D51" s="107" t="s">
        <v>140</v>
      </c>
      <c r="E51" s="108"/>
      <c r="F51" s="108"/>
      <c r="G51" s="108"/>
      <c r="H51" s="108"/>
      <c r="K51" s="1"/>
      <c r="L51" s="1"/>
    </row>
    <row r="52" spans="3:12" ht="15" x14ac:dyDescent="0.2">
      <c r="C52" s="40" t="s">
        <v>24</v>
      </c>
      <c r="D52" s="41" t="s">
        <v>98</v>
      </c>
      <c r="E52" s="40" t="s">
        <v>83</v>
      </c>
      <c r="F52" s="45" t="s">
        <v>82</v>
      </c>
      <c r="G52" s="46" t="s">
        <v>105</v>
      </c>
      <c r="H52" s="46" t="s">
        <v>28</v>
      </c>
      <c r="K52" s="1"/>
      <c r="L52" s="1"/>
    </row>
    <row r="53" spans="3:12" ht="28.5" x14ac:dyDescent="0.2">
      <c r="C53" s="34" t="s">
        <v>11</v>
      </c>
      <c r="D53" s="52" t="s">
        <v>58</v>
      </c>
      <c r="E53" s="53" t="s">
        <v>84</v>
      </c>
      <c r="F53" s="155">
        <v>0</v>
      </c>
      <c r="G53" s="54">
        <f>IF(F53=0,0,IF(F53&gt;4,I53*F53,I53*4))</f>
        <v>0</v>
      </c>
      <c r="H53" s="55"/>
      <c r="I53" s="10">
        <v>53.4</v>
      </c>
      <c r="K53" s="1"/>
      <c r="L53" s="1"/>
    </row>
    <row r="54" spans="3:12" ht="28.5" x14ac:dyDescent="0.2">
      <c r="C54" s="34" t="s">
        <v>13</v>
      </c>
      <c r="D54" s="52" t="s">
        <v>59</v>
      </c>
      <c r="E54" s="50" t="s">
        <v>84</v>
      </c>
      <c r="F54" s="151">
        <v>0</v>
      </c>
      <c r="G54" s="17">
        <f t="shared" ref="G54:G56" si="4">IF(F54=0,0,IF(F54&gt;4,I54*F54,I54*4))</f>
        <v>0</v>
      </c>
      <c r="H54" s="18"/>
      <c r="I54" s="10">
        <v>80</v>
      </c>
      <c r="K54" s="1"/>
      <c r="L54" s="1"/>
    </row>
    <row r="55" spans="3:12" ht="28.5" x14ac:dyDescent="0.2">
      <c r="C55" s="34" t="s">
        <v>15</v>
      </c>
      <c r="D55" s="52" t="s">
        <v>60</v>
      </c>
      <c r="E55" s="50" t="s">
        <v>84</v>
      </c>
      <c r="F55" s="151">
        <v>0</v>
      </c>
      <c r="G55" s="17">
        <f t="shared" si="4"/>
        <v>0</v>
      </c>
      <c r="H55" s="18"/>
      <c r="I55" s="10">
        <v>80.099999999999994</v>
      </c>
      <c r="K55" s="1"/>
      <c r="L55" s="1"/>
    </row>
    <row r="56" spans="3:12" ht="28.5" x14ac:dyDescent="0.2">
      <c r="C56" s="34" t="s">
        <v>17</v>
      </c>
      <c r="D56" s="52" t="s">
        <v>61</v>
      </c>
      <c r="E56" s="130" t="s">
        <v>84</v>
      </c>
      <c r="F56" s="156">
        <v>0</v>
      </c>
      <c r="G56" s="131">
        <f t="shared" si="4"/>
        <v>0</v>
      </c>
      <c r="H56" s="132"/>
      <c r="I56" s="10">
        <v>120</v>
      </c>
      <c r="K56" s="1"/>
      <c r="L56" s="1"/>
    </row>
    <row r="57" spans="3:12" ht="30" x14ac:dyDescent="0.2">
      <c r="C57" s="87" t="s">
        <v>24</v>
      </c>
      <c r="D57" s="101" t="s">
        <v>62</v>
      </c>
      <c r="E57" s="136" t="s">
        <v>63</v>
      </c>
      <c r="F57" s="136" t="s">
        <v>132</v>
      </c>
      <c r="G57" s="136" t="s">
        <v>64</v>
      </c>
      <c r="H57" s="136" t="s">
        <v>65</v>
      </c>
      <c r="K57" s="1"/>
      <c r="L57" s="1"/>
    </row>
    <row r="58" spans="3:12" x14ac:dyDescent="0.2">
      <c r="C58" s="84" t="s">
        <v>11</v>
      </c>
      <c r="D58" s="58" t="s">
        <v>106</v>
      </c>
      <c r="E58" s="133">
        <f>I58</f>
        <v>925.67</v>
      </c>
      <c r="F58" s="134">
        <v>0</v>
      </c>
      <c r="G58" s="135">
        <f>E58*F58</f>
        <v>0</v>
      </c>
      <c r="H58" s="135"/>
      <c r="I58" s="10">
        <v>925.67</v>
      </c>
      <c r="K58" s="1"/>
      <c r="L58" s="1"/>
    </row>
    <row r="59" spans="3:12" ht="71.25" x14ac:dyDescent="0.2">
      <c r="C59" s="84" t="s">
        <v>13</v>
      </c>
      <c r="D59" s="58" t="s">
        <v>103</v>
      </c>
      <c r="E59" s="124" t="s">
        <v>104</v>
      </c>
      <c r="F59" s="157">
        <v>21</v>
      </c>
      <c r="G59" s="67">
        <f>SUM(F59*(I59/21))</f>
        <v>35200</v>
      </c>
      <c r="H59" s="23"/>
      <c r="I59" s="116">
        <v>35200</v>
      </c>
      <c r="J59" s="4" t="s">
        <v>131</v>
      </c>
      <c r="K59" s="1"/>
      <c r="L59" s="1"/>
    </row>
    <row r="60" spans="3:12" ht="28.5" x14ac:dyDescent="0.2">
      <c r="C60" s="84" t="s">
        <v>15</v>
      </c>
      <c r="D60" s="58" t="s">
        <v>110</v>
      </c>
      <c r="E60" s="124" t="s">
        <v>99</v>
      </c>
      <c r="F60" s="22">
        <v>0</v>
      </c>
      <c r="G60" s="23"/>
      <c r="H60" s="23"/>
      <c r="K60" s="1"/>
      <c r="L60" s="1"/>
    </row>
    <row r="61" spans="3:12" x14ac:dyDescent="0.2">
      <c r="C61" s="84" t="s">
        <v>17</v>
      </c>
      <c r="D61" s="58" t="s">
        <v>113</v>
      </c>
      <c r="E61" s="125" t="s">
        <v>75</v>
      </c>
      <c r="F61" s="22">
        <f>F59</f>
        <v>21</v>
      </c>
      <c r="G61" s="23">
        <f>F61*I61</f>
        <v>10227.209999999999</v>
      </c>
      <c r="H61" s="23"/>
      <c r="I61" s="10">
        <v>487.01</v>
      </c>
      <c r="K61" s="1"/>
      <c r="L61" s="1"/>
    </row>
    <row r="62" spans="3:12" x14ac:dyDescent="0.2">
      <c r="C62" s="84" t="s">
        <v>19</v>
      </c>
      <c r="D62" s="58" t="s">
        <v>66</v>
      </c>
      <c r="E62" s="126" t="s">
        <v>99</v>
      </c>
      <c r="F62" s="22">
        <f>F59</f>
        <v>21</v>
      </c>
      <c r="G62" s="23"/>
      <c r="H62" s="23"/>
      <c r="I62" s="4">
        <v>0</v>
      </c>
      <c r="K62" s="1"/>
      <c r="L62" s="1"/>
    </row>
    <row r="63" spans="3:12" x14ac:dyDescent="0.2">
      <c r="C63" s="84" t="s">
        <v>21</v>
      </c>
      <c r="D63" s="58" t="s">
        <v>67</v>
      </c>
      <c r="E63" s="125" t="s">
        <v>76</v>
      </c>
      <c r="F63" s="22">
        <f>F59</f>
        <v>21</v>
      </c>
      <c r="G63" s="23"/>
      <c r="H63" s="23">
        <f>F63*I63</f>
        <v>922.32</v>
      </c>
      <c r="I63" s="10">
        <v>43.92</v>
      </c>
      <c r="K63" s="1"/>
      <c r="L63" s="1"/>
    </row>
    <row r="64" spans="3:12" x14ac:dyDescent="0.2">
      <c r="C64" s="84" t="s">
        <v>22</v>
      </c>
      <c r="D64" s="58" t="s">
        <v>68</v>
      </c>
      <c r="E64" s="125" t="s">
        <v>75</v>
      </c>
      <c r="F64" s="22">
        <f>F59</f>
        <v>21</v>
      </c>
      <c r="G64" s="23"/>
      <c r="H64" s="23">
        <f>F64*I64</f>
        <v>2329.7399999999998</v>
      </c>
      <c r="I64" s="10">
        <v>110.94</v>
      </c>
      <c r="K64" s="1"/>
      <c r="L64" s="1"/>
    </row>
    <row r="65" spans="1:12" x14ac:dyDescent="0.2">
      <c r="C65" s="84" t="s">
        <v>35</v>
      </c>
      <c r="D65" s="58" t="s">
        <v>74</v>
      </c>
      <c r="E65" s="127" t="s">
        <v>77</v>
      </c>
      <c r="F65" s="22">
        <v>1</v>
      </c>
      <c r="G65" s="23">
        <f t="shared" ref="G65:G66" si="5">F65*I65</f>
        <v>3500</v>
      </c>
      <c r="H65" s="23"/>
      <c r="I65" s="10">
        <v>3500</v>
      </c>
      <c r="K65" s="1"/>
      <c r="L65" s="1"/>
    </row>
    <row r="66" spans="1:12" x14ac:dyDescent="0.2">
      <c r="C66" s="84" t="s">
        <v>37</v>
      </c>
      <c r="D66" s="58" t="s">
        <v>69</v>
      </c>
      <c r="E66" s="137" t="s">
        <v>77</v>
      </c>
      <c r="F66" s="138">
        <v>1</v>
      </c>
      <c r="G66" s="139">
        <f t="shared" si="5"/>
        <v>1500</v>
      </c>
      <c r="H66" s="139"/>
      <c r="I66" s="10">
        <v>1500</v>
      </c>
      <c r="K66" s="1"/>
      <c r="L66" s="1"/>
    </row>
    <row r="67" spans="1:12" ht="15" x14ac:dyDescent="0.2">
      <c r="C67" s="84"/>
      <c r="D67" s="101"/>
      <c r="E67" s="143"/>
      <c r="F67" s="143"/>
      <c r="G67" s="144"/>
      <c r="H67" s="144"/>
      <c r="K67" s="1"/>
      <c r="L67" s="1"/>
    </row>
    <row r="68" spans="1:12" ht="15" x14ac:dyDescent="0.2">
      <c r="C68" s="128"/>
      <c r="D68" s="129" t="s">
        <v>86</v>
      </c>
      <c r="E68" s="140"/>
      <c r="F68" s="141"/>
      <c r="G68" s="142">
        <f>SUM(G17:G21)+SUM(G23:G26)+SUM(G28:G29)+SUM(G32:G34)+SUM(G36:G37)+SUM(G40:G50)+SUM(G53:G56)+SUM(G58:G66)</f>
        <v>50427.21</v>
      </c>
      <c r="H68" s="142">
        <f t="shared" ref="H68:J68" si="6">SUM(H17:H21)+SUM(H23:H26)+SUM(H28:H29)+SUM(H32:H34)+SUM(H36:H37)+SUM(H40:H50)+SUM(H53:H56)+SUM(H58:H66)</f>
        <v>4399.5293999999994</v>
      </c>
      <c r="I68" s="111">
        <f t="shared" si="6"/>
        <v>67288.3609</v>
      </c>
      <c r="J68" s="111">
        <f t="shared" si="6"/>
        <v>0</v>
      </c>
      <c r="K68" s="1"/>
      <c r="L68" s="1"/>
    </row>
    <row r="69" spans="1:12" x14ac:dyDescent="0.2">
      <c r="A69" s="1"/>
      <c r="C69" s="8"/>
      <c r="D69" s="8"/>
      <c r="E69" s="8"/>
      <c r="F69" s="1"/>
      <c r="G69" s="1"/>
      <c r="H69" s="1"/>
      <c r="I69" s="1"/>
      <c r="J69" s="1"/>
      <c r="K69" s="1"/>
      <c r="L69" s="1"/>
    </row>
    <row r="70" spans="1:12" x14ac:dyDescent="0.2">
      <c r="A70" s="1"/>
      <c r="C70" s="8"/>
      <c r="D70" s="8"/>
      <c r="E70" s="8"/>
      <c r="F70" s="1"/>
      <c r="G70" s="1"/>
      <c r="H70" s="1"/>
      <c r="I70" s="1"/>
      <c r="J70" s="1"/>
      <c r="K70" s="1"/>
      <c r="L70" s="1"/>
    </row>
  </sheetData>
  <sheetProtection algorithmName="SHA-512" hashValue="qdgfZ5YhWLW/MqazTPZZUBWG26ktEUUmIkaBcRdvC24CDXc5UKmFQmkOWAnKCYjAPv33Sfzlhh1UQvzozx7gCQ==" saltValue="BwJByAGGyQm6R16+MXxWkg==" spinCount="100000" sheet="1" objects="1" scenarios="1"/>
  <mergeCells count="22">
    <mergeCell ref="E6:H6"/>
    <mergeCell ref="C1:E1"/>
    <mergeCell ref="C2:H2"/>
    <mergeCell ref="C3:H3"/>
    <mergeCell ref="C4:H4"/>
    <mergeCell ref="C5:H5"/>
    <mergeCell ref="E14:H14"/>
    <mergeCell ref="E38:H38"/>
    <mergeCell ref="E13:H13"/>
    <mergeCell ref="E7:H7"/>
    <mergeCell ref="E8:H8"/>
    <mergeCell ref="E9:H9"/>
    <mergeCell ref="E10:H10"/>
    <mergeCell ref="E11:H11"/>
    <mergeCell ref="E12:H12"/>
    <mergeCell ref="G27:H27"/>
    <mergeCell ref="G22:H22"/>
    <mergeCell ref="D51:H51"/>
    <mergeCell ref="E16:H16"/>
    <mergeCell ref="E30:H30"/>
    <mergeCell ref="E31:H31"/>
    <mergeCell ref="E35:H35"/>
  </mergeCells>
  <dataValidations count="3">
    <dataValidation type="list" allowBlank="1" showInputMessage="1" showErrorMessage="1" sqref="D44" xr:uid="{4D20F64E-FA83-433B-A66E-68E4553A9C51}">
      <formula1>$Q$3:$Q$16</formula1>
    </dataValidation>
    <dataValidation type="list" allowBlank="1" showInputMessage="1" showErrorMessage="1" sqref="E16" xr:uid="{91C85A1D-9E97-4718-B2FF-788BC12A5965}">
      <formula1>$I$1:$I$6</formula1>
    </dataValidation>
    <dataValidation type="list" allowBlank="1" showInputMessage="1" showErrorMessage="1" sqref="E14" xr:uid="{8B22A2A7-E9E9-4CA4-A01E-44F3A814B147}">
      <formula1>$J$1:$J$3</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D4199-BF38-4080-A1B3-A2B9382C7D63}">
  <dimension ref="B1:I72"/>
  <sheetViews>
    <sheetView topLeftCell="B1" zoomScale="80" zoomScaleNormal="80" workbookViewId="0">
      <selection activeCell="E14" sqref="E14:H14"/>
    </sheetView>
  </sheetViews>
  <sheetFormatPr defaultRowHeight="14.25" x14ac:dyDescent="0.2"/>
  <cols>
    <col min="1" max="1" width="0" style="4" hidden="1" customWidth="1"/>
    <col min="2" max="2" width="5.7109375" style="1" customWidth="1"/>
    <col min="3" max="3" width="10.5703125" style="9" customWidth="1"/>
    <col min="4" max="4" width="78.5703125" style="9" bestFit="1" customWidth="1"/>
    <col min="5" max="5" width="85" style="9" bestFit="1" customWidth="1"/>
    <col min="6" max="6" width="11.85546875" style="4" customWidth="1"/>
    <col min="7" max="8" width="17.140625" style="4" bestFit="1" customWidth="1"/>
    <col min="9" max="16384" width="9.140625" style="4"/>
  </cols>
  <sheetData>
    <row r="1" spans="3:8" ht="51" customHeight="1" thickBot="1" x14ac:dyDescent="0.25">
      <c r="C1" s="93"/>
      <c r="D1" s="76"/>
      <c r="E1" s="76"/>
      <c r="F1" s="1"/>
      <c r="G1" s="1"/>
      <c r="H1" s="1"/>
    </row>
    <row r="2" spans="3:8" ht="26.25" x14ac:dyDescent="0.4">
      <c r="C2" s="120" t="s">
        <v>123</v>
      </c>
      <c r="D2" s="121"/>
      <c r="E2" s="121"/>
      <c r="F2" s="122"/>
      <c r="G2" s="122"/>
      <c r="H2" s="123"/>
    </row>
    <row r="3" spans="3:8" ht="15" x14ac:dyDescent="0.25">
      <c r="C3" s="94" t="s">
        <v>134</v>
      </c>
      <c r="D3" s="95"/>
      <c r="E3" s="95"/>
      <c r="F3" s="80"/>
      <c r="G3" s="80"/>
      <c r="H3" s="81"/>
    </row>
    <row r="4" spans="3:8" ht="15" x14ac:dyDescent="0.25">
      <c r="C4" s="96" t="s">
        <v>135</v>
      </c>
      <c r="D4" s="77" t="str">
        <f>E9</f>
        <v xml:space="preserve"> </v>
      </c>
      <c r="E4" s="97"/>
      <c r="F4" s="97"/>
      <c r="G4" s="97"/>
      <c r="H4" s="98"/>
    </row>
    <row r="5" spans="3:8" ht="15" x14ac:dyDescent="0.25">
      <c r="C5" s="94" t="s">
        <v>124</v>
      </c>
      <c r="D5" s="99"/>
      <c r="E5" s="99"/>
      <c r="F5" s="82"/>
      <c r="G5" s="82"/>
      <c r="H5" s="83"/>
    </row>
    <row r="6" spans="3:8" ht="15" x14ac:dyDescent="0.25">
      <c r="C6" s="100" t="s">
        <v>7</v>
      </c>
      <c r="D6" s="101" t="s">
        <v>8</v>
      </c>
      <c r="E6" s="102" t="s">
        <v>9</v>
      </c>
      <c r="F6" s="80"/>
      <c r="G6" s="80"/>
      <c r="H6" s="81"/>
    </row>
    <row r="7" spans="3:8" ht="15" x14ac:dyDescent="0.2">
      <c r="C7" s="60" t="s">
        <v>11</v>
      </c>
      <c r="D7" s="61" t="s">
        <v>12</v>
      </c>
      <c r="E7" s="78" t="str">
        <f>'PCR1'!E7:H7</f>
        <v xml:space="preserve"> </v>
      </c>
      <c r="F7" s="103"/>
      <c r="G7" s="103"/>
      <c r="H7" s="104"/>
    </row>
    <row r="8" spans="3:8" ht="15" x14ac:dyDescent="0.2">
      <c r="C8" s="60" t="s">
        <v>13</v>
      </c>
      <c r="D8" s="62" t="s">
        <v>14</v>
      </c>
      <c r="E8" s="78" t="str">
        <f>'PCR1'!E8:H8</f>
        <v xml:space="preserve"> </v>
      </c>
      <c r="F8" s="103"/>
      <c r="G8" s="103"/>
      <c r="H8" s="104"/>
    </row>
    <row r="9" spans="3:8" ht="15" x14ac:dyDescent="0.2">
      <c r="C9" s="60" t="s">
        <v>15</v>
      </c>
      <c r="D9" s="62" t="s">
        <v>16</v>
      </c>
      <c r="E9" s="78" t="str">
        <f>'PCR1'!E9:H9</f>
        <v xml:space="preserve"> </v>
      </c>
      <c r="F9" s="103"/>
      <c r="G9" s="103"/>
      <c r="H9" s="104"/>
    </row>
    <row r="10" spans="3:8" ht="15" x14ac:dyDescent="0.2">
      <c r="C10" s="60" t="s">
        <v>17</v>
      </c>
      <c r="D10" s="61" t="s">
        <v>18</v>
      </c>
      <c r="E10" s="78" t="str">
        <f>'PCR1'!E10:H10</f>
        <v xml:space="preserve"> </v>
      </c>
      <c r="F10" s="103"/>
      <c r="G10" s="103"/>
      <c r="H10" s="104"/>
    </row>
    <row r="11" spans="3:8" ht="15" x14ac:dyDescent="0.2">
      <c r="C11" s="60" t="s">
        <v>19</v>
      </c>
      <c r="D11" s="61" t="s">
        <v>20</v>
      </c>
      <c r="E11" s="78" t="str">
        <f>'PCR1'!E11:H11</f>
        <v xml:space="preserve"> </v>
      </c>
      <c r="F11" s="103"/>
      <c r="G11" s="103"/>
      <c r="H11" s="104"/>
    </row>
    <row r="12" spans="3:8" ht="15" x14ac:dyDescent="0.2">
      <c r="C12" s="60" t="s">
        <v>21</v>
      </c>
      <c r="D12" s="61" t="s">
        <v>125</v>
      </c>
      <c r="E12" s="78" t="str">
        <f>'PCR1'!E12:H12</f>
        <v xml:space="preserve"> </v>
      </c>
      <c r="F12" s="103"/>
      <c r="G12" s="103"/>
      <c r="H12" s="104"/>
    </row>
    <row r="13" spans="3:8" ht="15" x14ac:dyDescent="0.2">
      <c r="C13" s="60" t="s">
        <v>22</v>
      </c>
      <c r="D13" s="58" t="s">
        <v>23</v>
      </c>
      <c r="E13" s="78" t="str">
        <f>'PCR1'!E13:H13</f>
        <v xml:space="preserve"> </v>
      </c>
      <c r="F13" s="103"/>
      <c r="G13" s="103"/>
      <c r="H13" s="104"/>
    </row>
    <row r="14" spans="3:8" ht="15" x14ac:dyDescent="0.25">
      <c r="C14" s="60" t="s">
        <v>13</v>
      </c>
      <c r="D14" s="58" t="s">
        <v>126</v>
      </c>
      <c r="E14" s="79"/>
      <c r="F14" s="153"/>
      <c r="G14" s="153"/>
      <c r="H14" s="158"/>
    </row>
    <row r="15" spans="3:8" ht="15" x14ac:dyDescent="0.2">
      <c r="C15" s="60" t="s">
        <v>35</v>
      </c>
      <c r="D15" s="58" t="s">
        <v>127</v>
      </c>
      <c r="E15" s="159"/>
      <c r="F15" s="160"/>
      <c r="G15" s="160"/>
      <c r="H15" s="161"/>
    </row>
    <row r="16" spans="3:8" ht="15" x14ac:dyDescent="0.2">
      <c r="C16" s="60" t="s">
        <v>37</v>
      </c>
      <c r="D16" s="58" t="s">
        <v>128</v>
      </c>
      <c r="E16" s="159"/>
      <c r="F16" s="160"/>
      <c r="G16" s="160"/>
      <c r="H16" s="161"/>
    </row>
    <row r="17" spans="3:9" ht="15" x14ac:dyDescent="0.2">
      <c r="C17" s="60" t="s">
        <v>39</v>
      </c>
      <c r="D17" s="58" t="s">
        <v>129</v>
      </c>
      <c r="E17" s="159"/>
      <c r="F17" s="160"/>
      <c r="G17" s="160"/>
      <c r="H17" s="161"/>
    </row>
    <row r="18" spans="3:9" ht="15" x14ac:dyDescent="0.2">
      <c r="C18" s="100" t="s">
        <v>24</v>
      </c>
      <c r="D18" s="101" t="s">
        <v>25</v>
      </c>
      <c r="E18" s="87" t="s">
        <v>26</v>
      </c>
      <c r="F18" s="63" t="s">
        <v>27</v>
      </c>
      <c r="G18" s="64" t="s">
        <v>105</v>
      </c>
      <c r="H18" s="65" t="s">
        <v>28</v>
      </c>
    </row>
    <row r="19" spans="3:9" ht="15" x14ac:dyDescent="0.25">
      <c r="C19" s="60" t="str">
        <f>'PCR1'!C16</f>
        <v>#1</v>
      </c>
      <c r="D19" s="58" t="str">
        <f>'PCR1'!D16</f>
        <v>WFLLA Site</v>
      </c>
      <c r="E19" s="71"/>
      <c r="F19" s="150"/>
      <c r="G19" s="150"/>
      <c r="H19" s="162"/>
    </row>
    <row r="20" spans="3:9" x14ac:dyDescent="0.2">
      <c r="C20" s="84" t="str">
        <f>'PCR1'!C17</f>
        <v>#2</v>
      </c>
      <c r="D20" s="85" t="str">
        <f>'PCR1'!D17</f>
        <v>Co-location full survey fee</v>
      </c>
      <c r="E20" s="29"/>
      <c r="F20" s="151">
        <f>'PCR1'!F17</f>
        <v>0</v>
      </c>
      <c r="G20" s="59">
        <f>'PCR1'!G17</f>
        <v>0</v>
      </c>
      <c r="H20" s="59"/>
      <c r="I20" s="1"/>
    </row>
    <row r="21" spans="3:9" ht="28.5" x14ac:dyDescent="0.2">
      <c r="C21" s="84" t="str">
        <f>'PCR1'!C18</f>
        <v>#3</v>
      </c>
      <c r="D21" s="85" t="str">
        <f>'PCR1'!D18</f>
        <v>Administration Charge for information about the amount and configuration of space in an existing CP Equipment Room</v>
      </c>
      <c r="E21" s="163"/>
      <c r="F21" s="151">
        <f>'PCR1'!F18</f>
        <v>0</v>
      </c>
      <c r="G21" s="164"/>
      <c r="H21" s="59"/>
      <c r="I21" s="1"/>
    </row>
    <row r="22" spans="3:9" x14ac:dyDescent="0.2">
      <c r="C22" s="84" t="str">
        <f>'PCR1'!C19</f>
        <v>#4</v>
      </c>
      <c r="D22" s="85" t="str">
        <f>'PCR1'!D19</f>
        <v>Co-location (Powerbase) AC only base unit</v>
      </c>
      <c r="E22" s="29" t="str">
        <f>'PCR1'!E19</f>
        <v>600mm (w) x 600mm (d) to include lighting and cable management</v>
      </c>
      <c r="F22" s="151">
        <f>'PCR1'!F19</f>
        <v>0</v>
      </c>
      <c r="G22" s="59">
        <f>'PCR1'!G19</f>
        <v>0</v>
      </c>
      <c r="H22" s="59"/>
      <c r="I22" s="1"/>
    </row>
    <row r="23" spans="3:9" x14ac:dyDescent="0.2">
      <c r="C23" s="84" t="str">
        <f>'PCR1'!C20</f>
        <v>#5</v>
      </c>
      <c r="D23" s="85" t="str">
        <f>'PCR1'!D20</f>
        <v>Rack Space Unit (RSU) for Co-location to include lighting and cable management</v>
      </c>
      <c r="E23" s="29"/>
      <c r="F23" s="151">
        <f>'PCR1'!F20</f>
        <v>0</v>
      </c>
      <c r="G23" s="59">
        <f>'PCR1'!G20</f>
        <v>0</v>
      </c>
      <c r="H23" s="59"/>
      <c r="I23" s="1"/>
    </row>
    <row r="24" spans="3:9" x14ac:dyDescent="0.2">
      <c r="C24" s="84" t="str">
        <f>'PCR1'!C21</f>
        <v>#6</v>
      </c>
      <c r="D24" s="85" t="str">
        <f>'PCR1'!D21</f>
        <v>CP Equipment Room Handover</v>
      </c>
      <c r="E24" s="29"/>
      <c r="F24" s="151">
        <f>'PCR1'!F21</f>
        <v>0</v>
      </c>
      <c r="G24" s="59">
        <f>'PCR1'!G21</f>
        <v>0</v>
      </c>
      <c r="H24" s="59"/>
      <c r="I24" s="1"/>
    </row>
    <row r="25" spans="3:9" ht="15" x14ac:dyDescent="0.2">
      <c r="C25" s="84" t="str">
        <f>'PCR1'!C22</f>
        <v>#7</v>
      </c>
      <c r="D25" s="85" t="str">
        <f>'PCR1'!D22</f>
        <v>AC Power Services Required</v>
      </c>
      <c r="E25" s="29" t="str">
        <f>'PCR1'!E22</f>
        <v>AC only - Standard System</v>
      </c>
      <c r="F25" s="151">
        <f>'PCR1'!F22</f>
        <v>0</v>
      </c>
      <c r="G25" s="74"/>
      <c r="H25" s="106"/>
      <c r="I25" s="1"/>
    </row>
    <row r="26" spans="3:9" x14ac:dyDescent="0.2">
      <c r="C26" s="84" t="str">
        <f>'PCR1'!C23</f>
        <v>#8</v>
      </c>
      <c r="D26" s="85" t="str">
        <f>'PCR1'!D23</f>
        <v xml:space="preserve">Power Rental per kW </v>
      </c>
      <c r="E26" s="29" t="str">
        <f>'PCR1'!E23</f>
        <v>per kW. kW required:</v>
      </c>
      <c r="F26" s="151">
        <f>'PCR1'!F23</f>
        <v>0</v>
      </c>
      <c r="G26" s="14"/>
      <c r="H26" s="14">
        <f>'PCR1'!H23</f>
        <v>0</v>
      </c>
      <c r="I26" s="1"/>
    </row>
    <row r="27" spans="3:9" x14ac:dyDescent="0.2">
      <c r="C27" s="84" t="str">
        <f>'PCR1'!C24</f>
        <v>#9</v>
      </c>
      <c r="D27" s="85" t="str">
        <f>'PCR1'!D24</f>
        <v xml:space="preserve">Power Usage per kW </v>
      </c>
      <c r="E27" s="29" t="str">
        <f>'PCR1'!E24</f>
        <v>Min 1kW required. Charge per kWh is £0.1309. Hours pa = 8766</v>
      </c>
      <c r="F27" s="151">
        <f>'PCR1'!F24</f>
        <v>8766</v>
      </c>
      <c r="G27" s="14"/>
      <c r="H27" s="14">
        <f>'PCR1'!H24</f>
        <v>1147.4694</v>
      </c>
      <c r="I27" s="1"/>
    </row>
    <row r="28" spans="3:9" x14ac:dyDescent="0.2">
      <c r="C28" s="84" t="str">
        <f>'PCR1'!C25</f>
        <v>#10</v>
      </c>
      <c r="D28" s="85" t="str">
        <f>'PCR1'!D25</f>
        <v xml:space="preserve">Cooling per kW </v>
      </c>
      <c r="E28" s="29" t="str">
        <f>'PCR1'!E25</f>
        <v>per kW. kW required:</v>
      </c>
      <c r="F28" s="151">
        <f>'PCR1'!F25</f>
        <v>0</v>
      </c>
      <c r="G28" s="14"/>
      <c r="H28" s="14">
        <f>'PCR1'!H25</f>
        <v>0</v>
      </c>
      <c r="I28" s="1"/>
    </row>
    <row r="29" spans="3:9" x14ac:dyDescent="0.2">
      <c r="C29" s="84" t="str">
        <f>'PCR1'!C26</f>
        <v>#11</v>
      </c>
      <c r="D29" s="85" t="str">
        <f>'PCR1'!D26</f>
        <v>Provision of Sub Meter</v>
      </c>
      <c r="E29" s="29" t="str">
        <f>'PCR1'!E26</f>
        <v>Per Sub Meter (Optional)</v>
      </c>
      <c r="F29" s="151">
        <f>'PCR1'!F26</f>
        <v>0</v>
      </c>
      <c r="G29" s="14">
        <f>'PCR1'!G26</f>
        <v>0</v>
      </c>
      <c r="H29" s="14"/>
      <c r="I29" s="1"/>
    </row>
    <row r="30" spans="3:9" ht="15" x14ac:dyDescent="0.2">
      <c r="C30" s="84" t="str">
        <f>'PCR1'!C27</f>
        <v>#12</v>
      </c>
      <c r="D30" s="85" t="str">
        <f>'PCR1'!D27</f>
        <v>No Standby AC power (Non-ESS)</v>
      </c>
      <c r="E30" s="29" t="str">
        <f>'PCR1'!E27</f>
        <v>Non-ESS (Default)</v>
      </c>
      <c r="F30" s="151">
        <f>'PCR1'!F27</f>
        <v>0</v>
      </c>
      <c r="G30" s="74"/>
      <c r="H30" s="106"/>
      <c r="I30" s="1"/>
    </row>
    <row r="31" spans="3:9" x14ac:dyDescent="0.2">
      <c r="C31" s="84" t="str">
        <f>'PCR1'!C28</f>
        <v>#13</v>
      </c>
      <c r="D31" s="85" t="str">
        <f>'PCR1'!D28</f>
        <v>Standby AC power (ESS)</v>
      </c>
      <c r="E31" s="29" t="str">
        <f>'PCR1'!E28</f>
        <v xml:space="preserve">ESS Required: Standby Power. Rental of existing capacity per kW </v>
      </c>
      <c r="F31" s="151">
        <f>'PCR1'!F28</f>
        <v>0</v>
      </c>
      <c r="G31" s="59"/>
      <c r="H31" s="59">
        <f>'PCR1'!H28</f>
        <v>0</v>
      </c>
      <c r="I31" s="1"/>
    </row>
    <row r="32" spans="3:9" x14ac:dyDescent="0.2">
      <c r="C32" s="84" t="str">
        <f>'PCR1'!C29</f>
        <v>#14</v>
      </c>
      <c r="D32" s="85" t="str">
        <f>'PCR1'!D29</f>
        <v>ESS Sub Meter</v>
      </c>
      <c r="E32" s="29" t="str">
        <f>'PCR1'!E29</f>
        <v>Per Sub Meter (Optional)</v>
      </c>
      <c r="F32" s="151">
        <f>'PCR1'!F29</f>
        <v>0</v>
      </c>
      <c r="G32" s="59">
        <f>'PCR1'!G29</f>
        <v>0</v>
      </c>
      <c r="H32" s="59"/>
      <c r="I32" s="1"/>
    </row>
    <row r="33" spans="3:9" ht="15" x14ac:dyDescent="0.25">
      <c r="C33" s="84" t="str">
        <f>'PCR1'!C30</f>
        <v>#15</v>
      </c>
      <c r="D33" s="85" t="str">
        <f>'PCR1'!D30</f>
        <v xml:space="preserve">Initial maximum power capacity in kW </v>
      </c>
      <c r="E33" s="165">
        <f>'PCR1'!E30:H30</f>
        <v>0</v>
      </c>
      <c r="F33" s="166"/>
      <c r="G33" s="166"/>
      <c r="H33" s="166"/>
      <c r="I33" s="1"/>
    </row>
    <row r="34" spans="3:9" ht="15" x14ac:dyDescent="0.25">
      <c r="C34" s="84" t="str">
        <f>'PCR1'!C31</f>
        <v>#16</v>
      </c>
      <c r="D34" s="85" t="str">
        <f>'PCR1'!D31</f>
        <v xml:space="preserve">Expected future maximum power capacity in kW </v>
      </c>
      <c r="E34" s="165">
        <f>'PCR1'!E31:H31</f>
        <v>0</v>
      </c>
      <c r="F34" s="166"/>
      <c r="G34" s="166"/>
      <c r="H34" s="166"/>
      <c r="I34" s="1"/>
    </row>
    <row r="35" spans="3:9" x14ac:dyDescent="0.2">
      <c r="C35" s="84" t="str">
        <f>'PCR1'!C32</f>
        <v>#17</v>
      </c>
      <c r="D35" s="85" t="str">
        <f>'PCR1'!D32</f>
        <v xml:space="preserve">AC Final Distribution Rental per 10kW increment per annum </v>
      </c>
      <c r="E35" s="32" t="str">
        <f>'PCR1'!E32</f>
        <v>per 10kW. Volume of 10kW increments required:</v>
      </c>
      <c r="F35" s="151">
        <f>'PCR1'!F32</f>
        <v>0</v>
      </c>
      <c r="G35" s="14"/>
      <c r="H35" s="59">
        <f>'PCR1'!H32</f>
        <v>0</v>
      </c>
      <c r="I35" s="1"/>
    </row>
    <row r="36" spans="3:9" x14ac:dyDescent="0.2">
      <c r="C36" s="84" t="str">
        <f>'PCR1'!C33</f>
        <v>#18</v>
      </c>
      <c r="D36" s="85" t="str">
        <f>'PCR1'!D33</f>
        <v>Co-Location Hostel administration Charge</v>
      </c>
      <c r="E36" s="32" t="str">
        <f>'PCR1'!E33</f>
        <v>Annual Charge</v>
      </c>
      <c r="F36" s="151">
        <f>'PCR1'!F33</f>
        <v>0</v>
      </c>
      <c r="G36" s="14"/>
      <c r="H36" s="59">
        <f>'PCR1'!H33</f>
        <v>0</v>
      </c>
      <c r="I36" s="1"/>
    </row>
    <row r="37" spans="3:9" x14ac:dyDescent="0.2">
      <c r="C37" s="84" t="str">
        <f>'PCR1'!C34</f>
        <v>#19</v>
      </c>
      <c r="D37" s="85" t="str">
        <f>'PCR1'!D34</f>
        <v>Cabinet doors per pair for Co-location</v>
      </c>
      <c r="E37" s="32" t="str">
        <f>'PCR1'!E34</f>
        <v>Where provided as an upgrade will also be subject to a WFLLA Site visit Charge)</v>
      </c>
      <c r="F37" s="151">
        <f>'PCR1'!F34</f>
        <v>0</v>
      </c>
      <c r="G37" s="59">
        <f>'PCR1'!G34</f>
        <v>0</v>
      </c>
      <c r="H37" s="59"/>
      <c r="I37" s="1"/>
    </row>
    <row r="38" spans="3:9" ht="15" x14ac:dyDescent="0.25">
      <c r="C38" s="84" t="str">
        <f>'PCR1'!C35</f>
        <v>#20</v>
      </c>
      <c r="D38" s="85" t="str">
        <f>'PCR1'!D35</f>
        <v>Door usercode setting required (4 digit pin required):</v>
      </c>
      <c r="E38" s="167" t="s">
        <v>136</v>
      </c>
      <c r="F38" s="153"/>
      <c r="G38" s="153"/>
      <c r="H38" s="153"/>
      <c r="I38" s="1"/>
    </row>
    <row r="39" spans="3:9" x14ac:dyDescent="0.2">
      <c r="C39" s="84" t="str">
        <f>'PCR1'!C36</f>
        <v>#21</v>
      </c>
      <c r="D39" s="85" t="str">
        <f>'PCR1'!D36</f>
        <v>WFLLA Site access (security keys and set-up per authorised CP representative)</v>
      </c>
      <c r="E39" s="29" t="str">
        <f>'PCR1'!E36</f>
        <v>Quantity required per authorised person:</v>
      </c>
      <c r="F39" s="151">
        <v>1</v>
      </c>
      <c r="G39" s="59">
        <f>'PCR1'!G36</f>
        <v>0</v>
      </c>
      <c r="H39" s="16"/>
      <c r="I39" s="1"/>
    </row>
    <row r="40" spans="3:9" x14ac:dyDescent="0.2">
      <c r="C40" s="84" t="str">
        <f>'PCR1'!C37</f>
        <v>#22</v>
      </c>
      <c r="D40" s="85" t="str">
        <f>'PCR1'!D37</f>
        <v>DC Power Services Required</v>
      </c>
      <c r="E40" s="29" t="str">
        <f>'PCR1'!E37</f>
        <v>Default (N/A) - Not required or Customer to install own equipment</v>
      </c>
      <c r="F40" s="151">
        <v>1</v>
      </c>
      <c r="G40" s="59"/>
      <c r="H40" s="16"/>
      <c r="I40" s="1"/>
    </row>
    <row r="41" spans="3:9" ht="28.5" x14ac:dyDescent="0.2">
      <c r="C41" s="84"/>
      <c r="D41" s="85" t="str">
        <f>'PCR1'!D38</f>
        <v>Non Standard Requirements. i.e. Extra power sockets, runways, lighting, cooling, standby power connection, DC power. Specify here:</v>
      </c>
      <c r="E41" s="29"/>
      <c r="F41" s="156"/>
      <c r="G41" s="168"/>
      <c r="H41" s="169"/>
      <c r="I41" s="1"/>
    </row>
    <row r="42" spans="3:9" ht="15" x14ac:dyDescent="0.25">
      <c r="C42" s="84"/>
      <c r="D42" s="85" t="s">
        <v>137</v>
      </c>
      <c r="E42" s="154"/>
      <c r="F42" s="149"/>
      <c r="G42" s="149"/>
      <c r="H42" s="149"/>
      <c r="I42" s="1"/>
    </row>
    <row r="43" spans="3:9" ht="15" x14ac:dyDescent="0.2">
      <c r="C43" s="87" t="str">
        <f>'PCR1'!C39</f>
        <v>Part</v>
      </c>
      <c r="D43" s="88" t="str">
        <f>'PCR1'!D39</f>
        <v>In-Life Orders</v>
      </c>
      <c r="E43" s="87" t="s">
        <v>26</v>
      </c>
      <c r="F43" s="86"/>
      <c r="G43" s="64" t="s">
        <v>105</v>
      </c>
      <c r="H43" s="64" t="s">
        <v>28</v>
      </c>
      <c r="I43" s="1"/>
    </row>
    <row r="44" spans="3:9" x14ac:dyDescent="0.2">
      <c r="C44" s="84" t="str">
        <f>'PCR1'!C40</f>
        <v>#1</v>
      </c>
      <c r="D44" s="85" t="str">
        <f>'PCR1'!D40</f>
        <v>WFLLA Site visit Charge</v>
      </c>
      <c r="E44" s="56" t="str">
        <f>'PCR1'!E40</f>
        <v>To be allocated to Orders not in conjunction with the installation of the base product.</v>
      </c>
      <c r="F44" s="155">
        <f>'PCR1'!F40</f>
        <v>0</v>
      </c>
      <c r="G44" s="48">
        <f>'PCR1'!G40</f>
        <v>0</v>
      </c>
      <c r="H44" s="49"/>
      <c r="I44" s="1"/>
    </row>
    <row r="45" spans="3:9" ht="28.5" x14ac:dyDescent="0.2">
      <c r="C45" s="84" t="str">
        <f>'PCR1'!C41</f>
        <v>#2</v>
      </c>
      <c r="D45" s="85" t="str">
        <f>'PCR1'!D41</f>
        <v>Additional detailed floor plan (location and siting of connections and facilities, per compiled request)</v>
      </c>
      <c r="E45" s="170"/>
      <c r="F45" s="155">
        <f>'PCR1'!F41</f>
        <v>0</v>
      </c>
      <c r="G45" s="171"/>
      <c r="H45" s="49"/>
      <c r="I45" s="1"/>
    </row>
    <row r="46" spans="3:9" ht="28.5" x14ac:dyDescent="0.2">
      <c r="C46" s="84" t="str">
        <f>'PCR1'!C42</f>
        <v>#3</v>
      </c>
      <c r="D46" s="85" t="str">
        <f>'PCR1'!D42</f>
        <v>Administration Charge to provide Third Party Communications Provider full survey</v>
      </c>
      <c r="E46" s="170"/>
      <c r="F46" s="155">
        <f>'PCR1'!F42</f>
        <v>0</v>
      </c>
      <c r="G46" s="164"/>
      <c r="H46" s="59"/>
      <c r="I46" s="1"/>
    </row>
    <row r="47" spans="3:9" x14ac:dyDescent="0.2">
      <c r="C47" s="84" t="str">
        <f>'PCR1'!C43</f>
        <v>#4</v>
      </c>
      <c r="D47" s="85" t="str">
        <f>'PCR1'!D43</f>
        <v>Administration Charge for further information request</v>
      </c>
      <c r="E47" s="170"/>
      <c r="F47" s="155">
        <f>'PCR1'!F43</f>
        <v>0</v>
      </c>
      <c r="G47" s="164"/>
      <c r="H47" s="49"/>
      <c r="I47" s="1"/>
    </row>
    <row r="48" spans="3:9" x14ac:dyDescent="0.2">
      <c r="C48" s="84" t="str">
        <f>'PCR1'!C44</f>
        <v>#5</v>
      </c>
      <c r="D48" s="85" t="str">
        <f>'PCR1'!D44</f>
        <v>Site Visit (Outside Initial Installation)</v>
      </c>
      <c r="E48" s="170"/>
      <c r="F48" s="155">
        <f>'PCR1'!F44</f>
        <v>0</v>
      </c>
      <c r="G48" s="171"/>
      <c r="H48" s="49"/>
      <c r="I48" s="1"/>
    </row>
    <row r="49" spans="3:9" ht="57" x14ac:dyDescent="0.2">
      <c r="C49" s="84" t="str">
        <f>'PCR1'!C45</f>
        <v>#6</v>
      </c>
      <c r="D49" s="85" t="str">
        <f>'PCR1'!D45</f>
        <v>KCOM Assisted Site Delivery Service (KASDS)
(This Charge is applied where a CP makes a request for KASDS and cancels such a request without providing KCOM a minimum of 24 hours’ notice prior to the date on which KASDS was scheduled to take place.)</v>
      </c>
      <c r="E49" s="56"/>
      <c r="F49" s="155">
        <f>'PCR1'!F45</f>
        <v>0</v>
      </c>
      <c r="G49" s="59">
        <f>'PCR1'!G45</f>
        <v>0</v>
      </c>
      <c r="H49" s="16"/>
      <c r="I49" s="1"/>
    </row>
    <row r="50" spans="3:9" x14ac:dyDescent="0.2">
      <c r="C50" s="84" t="str">
        <f>'PCR1'!C46</f>
        <v>#7</v>
      </c>
      <c r="D50" s="85" t="str">
        <f>'PCR1'!D46</f>
        <v>Survey for Power Capacity Upgrade</v>
      </c>
      <c r="E50" s="56"/>
      <c r="F50" s="155">
        <f>'PCR1'!F46</f>
        <v>0</v>
      </c>
      <c r="G50" s="59">
        <f>'PCR1'!G46</f>
        <v>0</v>
      </c>
      <c r="H50" s="16"/>
      <c r="I50" s="1"/>
    </row>
    <row r="51" spans="3:9" x14ac:dyDescent="0.2">
      <c r="C51" s="84" t="str">
        <f>'PCR1'!C47</f>
        <v>#8</v>
      </c>
      <c r="D51" s="85" t="str">
        <f>'PCR1'!D47</f>
        <v>Power Fault Visit (Power Fault not found visit charges may apply below)*</v>
      </c>
      <c r="E51" s="56"/>
      <c r="F51" s="155">
        <f>'PCR1'!F47</f>
        <v>0</v>
      </c>
      <c r="G51" s="59">
        <f>'PCR1'!G47</f>
        <v>0</v>
      </c>
      <c r="H51" s="16"/>
      <c r="I51" s="1"/>
    </row>
    <row r="52" spans="3:9" x14ac:dyDescent="0.2">
      <c r="C52" s="84" t="str">
        <f>'PCR1'!C48</f>
        <v>#9</v>
      </c>
      <c r="D52" s="85" t="str">
        <f>'PCR1'!D48</f>
        <v>Power Fault Not Found (Fault not found, Normal Working Hours)*</v>
      </c>
      <c r="E52" s="56"/>
      <c r="F52" s="155">
        <f>'PCR1'!F48</f>
        <v>0</v>
      </c>
      <c r="G52" s="59">
        <f>'PCR1'!G48</f>
        <v>0</v>
      </c>
      <c r="H52" s="16"/>
      <c r="I52" s="1"/>
    </row>
    <row r="53" spans="3:9" ht="28.5" x14ac:dyDescent="0.2">
      <c r="C53" s="84" t="str">
        <f>'PCR1'!C49</f>
        <v>#10</v>
      </c>
      <c r="D53" s="85" t="str">
        <f>'PCR1'!D49</f>
        <v>Power Fault Not Found (Fault not found, All other times except Sundays and Public / Bank Holidays)*</v>
      </c>
      <c r="E53" s="56"/>
      <c r="F53" s="155">
        <f>'PCR1'!F49</f>
        <v>0</v>
      </c>
      <c r="G53" s="59">
        <f>'PCR1'!G49</f>
        <v>0</v>
      </c>
      <c r="H53" s="16"/>
      <c r="I53" s="1"/>
    </row>
    <row r="54" spans="3:9" x14ac:dyDescent="0.2">
      <c r="C54" s="84" t="str">
        <f>'PCR1'!C50</f>
        <v>#11</v>
      </c>
      <c r="D54" s="85" t="str">
        <f>'PCR1'!D50</f>
        <v>Power Fault Not Found (Fault not found, Sundays and Public/ Bank Holidays)*</v>
      </c>
      <c r="E54" s="56"/>
      <c r="F54" s="155">
        <f>'PCR1'!F50</f>
        <v>0</v>
      </c>
      <c r="G54" s="59">
        <f>'PCR1'!G50</f>
        <v>0</v>
      </c>
      <c r="H54" s="16"/>
      <c r="I54" s="1"/>
    </row>
    <row r="55" spans="3:9" ht="15" x14ac:dyDescent="0.2">
      <c r="C55" s="84"/>
      <c r="D55" s="107" t="str">
        <f>'PCR1'!D51:H51</f>
        <v>* This charge applies where an engineering visit is made in response to a Power Fault and no fault is found relating to the supplied products e.g a mis-diagnosis on the part of the CP. Also chargeable where the root cause of a fault is identified to CP action or is identified as due to CP equipment. Chargeable where the CP Equipment in the Specified Floor Area is operating outside of the product specification parameters due to CP action. Power Fault Not Found charges for outside normal working hours will relate to when the fault was reported by the CP to trigger the visit.</v>
      </c>
      <c r="E55" s="108"/>
      <c r="F55" s="108"/>
      <c r="G55" s="108"/>
      <c r="H55" s="108"/>
      <c r="I55" s="1"/>
    </row>
    <row r="56" spans="3:9" ht="15" x14ac:dyDescent="0.2">
      <c r="C56" s="87" t="str">
        <f>'PCR1'!C52</f>
        <v>Part</v>
      </c>
      <c r="D56" s="88" t="str">
        <f>'PCR1'!D52</f>
        <v>Site Access Orders</v>
      </c>
      <c r="E56" s="87" t="str">
        <f>'PCR1'!E52</f>
        <v>Minimum Charge</v>
      </c>
      <c r="F56" s="87" t="str">
        <f>'PCR1'!F52</f>
        <v>Hours</v>
      </c>
      <c r="G56" s="87" t="str">
        <f>'PCR1'!G52</f>
        <v>Fixed Charge</v>
      </c>
      <c r="H56" s="87" t="str">
        <f>'PCR1'!H52</f>
        <v>Annual Charge</v>
      </c>
      <c r="I56" s="1"/>
    </row>
    <row r="57" spans="3:9" x14ac:dyDescent="0.2">
      <c r="C57" s="84" t="str">
        <f>'PCR1'!C53</f>
        <v>#1</v>
      </c>
      <c r="D57" s="85" t="str">
        <f>'PCR1'!D53</f>
        <v>Escorted Access Normal Working Hours, planned</v>
      </c>
      <c r="E57" s="53" t="str">
        <f>'PCR1'!E53</f>
        <v>Min 4 hours applies, additional hours will be charged to the nearest full hour</v>
      </c>
      <c r="F57" s="155">
        <f>'PCR1'!F53</f>
        <v>0</v>
      </c>
      <c r="G57" s="54">
        <f>'PCR1'!G53</f>
        <v>0</v>
      </c>
      <c r="H57" s="55"/>
    </row>
    <row r="58" spans="3:9" x14ac:dyDescent="0.2">
      <c r="C58" s="84" t="str">
        <f>'PCR1'!C54</f>
        <v>#2</v>
      </c>
      <c r="D58" s="85" t="str">
        <f>'PCR1'!D54</f>
        <v>Escorted Access Normal Working Hours, unplanned</v>
      </c>
      <c r="E58" s="53" t="str">
        <f>'PCR1'!E54</f>
        <v>Min 4 hours applies, additional hours will be charged to the nearest full hour</v>
      </c>
      <c r="F58" s="155">
        <f>'PCR1'!F54</f>
        <v>0</v>
      </c>
      <c r="G58" s="54">
        <f>'PCR1'!G54</f>
        <v>0</v>
      </c>
      <c r="H58" s="18"/>
    </row>
    <row r="59" spans="3:9" x14ac:dyDescent="0.2">
      <c r="C59" s="84" t="str">
        <f>'PCR1'!C55</f>
        <v>#3</v>
      </c>
      <c r="D59" s="85" t="str">
        <f>'PCR1'!D55</f>
        <v>Escorted Access Outside Normal Working Hours, planned</v>
      </c>
      <c r="E59" s="53" t="str">
        <f>'PCR1'!E55</f>
        <v>Min 4 hours applies, additional hours will be charged to the nearest full hour</v>
      </c>
      <c r="F59" s="155">
        <f>'PCR1'!F55</f>
        <v>0</v>
      </c>
      <c r="G59" s="54">
        <f>'PCR1'!G55</f>
        <v>0</v>
      </c>
      <c r="H59" s="18"/>
    </row>
    <row r="60" spans="3:9" x14ac:dyDescent="0.2">
      <c r="C60" s="84" t="str">
        <f>'PCR1'!C56</f>
        <v>#4</v>
      </c>
      <c r="D60" s="85" t="str">
        <f>'PCR1'!D56</f>
        <v>Escorted Access Outside Normal Working Hours, unplanned</v>
      </c>
      <c r="E60" s="53" t="str">
        <f>'PCR1'!E56</f>
        <v>Min 4 hours applies, additional hours will be charged to the nearest full hour</v>
      </c>
      <c r="F60" s="155">
        <f>'PCR1'!F56</f>
        <v>0</v>
      </c>
      <c r="G60" s="54">
        <f>'PCR1'!G56</f>
        <v>0</v>
      </c>
      <c r="H60" s="18"/>
    </row>
    <row r="61" spans="3:9" ht="30" x14ac:dyDescent="0.2">
      <c r="C61" s="87" t="str">
        <f>'PCR1'!C57</f>
        <v>Part</v>
      </c>
      <c r="D61" s="88" t="str">
        <f>'PCR1'!D57</f>
        <v>CP Equipment Room</v>
      </c>
      <c r="E61" s="20" t="s">
        <v>63</v>
      </c>
      <c r="F61" s="20" t="s">
        <v>132</v>
      </c>
      <c r="G61" s="20" t="s">
        <v>64</v>
      </c>
      <c r="H61" s="20" t="s">
        <v>65</v>
      </c>
    </row>
    <row r="62" spans="3:9" x14ac:dyDescent="0.2">
      <c r="C62" s="84" t="str">
        <f>'PCR1'!C58</f>
        <v>#1</v>
      </c>
      <c r="D62" s="85" t="str">
        <f>'PCR1'!D58</f>
        <v>Physical Co-location Order rejection - no space available</v>
      </c>
      <c r="E62" s="172">
        <f>'PCR1'!E58</f>
        <v>925.67</v>
      </c>
      <c r="F62" s="173">
        <v>0</v>
      </c>
      <c r="G62" s="174">
        <f>E62*F62</f>
        <v>0</v>
      </c>
      <c r="H62" s="23"/>
    </row>
    <row r="63" spans="3:9" ht="57" x14ac:dyDescent="0.2">
      <c r="C63" s="84" t="str">
        <f>'PCR1'!C59</f>
        <v>#2</v>
      </c>
      <c r="D63" s="85" t="str">
        <f>'PCR1'!D59</f>
        <v xml:space="preserve">CP Equipment Room Works </v>
      </c>
      <c r="E63" s="24" t="s">
        <v>104</v>
      </c>
      <c r="F63" s="173">
        <v>21</v>
      </c>
      <c r="G63" s="91">
        <f>SUM(F63*('PCR1'!I59/21))</f>
        <v>35200</v>
      </c>
      <c r="H63" s="23"/>
    </row>
    <row r="64" spans="3:9" ht="28.5" x14ac:dyDescent="0.2">
      <c r="C64" s="84" t="str">
        <f>'PCR1'!C60</f>
        <v>#3</v>
      </c>
      <c r="D64" s="85" t="str">
        <f>'PCR1'!D60</f>
        <v xml:space="preserve">Administration Charge for rejected Orders that are incomplete or contain erroneous information </v>
      </c>
      <c r="E64" s="175"/>
      <c r="F64" s="173">
        <v>0</v>
      </c>
      <c r="G64" s="176">
        <f>SUM(F64*('PCR1'!I60/21))</f>
        <v>0</v>
      </c>
      <c r="H64" s="23"/>
    </row>
    <row r="65" spans="3:8" x14ac:dyDescent="0.2">
      <c r="C65" s="84" t="str">
        <f>'PCR1'!C61</f>
        <v>#4</v>
      </c>
      <c r="D65" s="85" t="str">
        <f>'PCR1'!D61</f>
        <v xml:space="preserve">Co-mingling set up fee (per square metre) </v>
      </c>
      <c r="E65" s="25" t="s">
        <v>75</v>
      </c>
      <c r="F65" s="89">
        <f>F63</f>
        <v>21</v>
      </c>
      <c r="G65" s="91">
        <f>SUM(F65*('PCR1'!I61))</f>
        <v>10227.209999999999</v>
      </c>
      <c r="H65" s="23"/>
    </row>
    <row r="66" spans="3:8" x14ac:dyDescent="0.2">
      <c r="C66" s="84" t="str">
        <f>'PCR1'!C62</f>
        <v>#5</v>
      </c>
      <c r="D66" s="85" t="str">
        <f>'PCR1'!D62</f>
        <v>Licence Fee per annum per sq m</v>
      </c>
      <c r="E66" s="177"/>
      <c r="F66" s="89">
        <f>F63</f>
        <v>21</v>
      </c>
      <c r="G66" s="92"/>
      <c r="H66" s="176">
        <f>SUM(F66*('PCR1'!I62/21))</f>
        <v>0</v>
      </c>
    </row>
    <row r="67" spans="3:8" x14ac:dyDescent="0.2">
      <c r="C67" s="84" t="str">
        <f>'PCR1'!C63</f>
        <v>#6</v>
      </c>
      <c r="D67" s="85" t="str">
        <f>'PCR1'!D63</f>
        <v xml:space="preserve">Security rental set up fee (per sq metre) </v>
      </c>
      <c r="E67" s="25" t="s">
        <v>76</v>
      </c>
      <c r="F67" s="89">
        <f>F63</f>
        <v>21</v>
      </c>
      <c r="G67" s="91"/>
      <c r="H67" s="23">
        <f>F67*'PCR1'!I63</f>
        <v>922.32</v>
      </c>
    </row>
    <row r="68" spans="3:8" x14ac:dyDescent="0.2">
      <c r="C68" s="84" t="str">
        <f>'PCR1'!C64</f>
        <v>#7</v>
      </c>
      <c r="D68" s="85" t="str">
        <f>'PCR1'!D64</f>
        <v xml:space="preserve">Service Charge (per sq metre) </v>
      </c>
      <c r="E68" s="25" t="s">
        <v>75</v>
      </c>
      <c r="F68" s="89">
        <f>F63</f>
        <v>21</v>
      </c>
      <c r="G68" s="91"/>
      <c r="H68" s="23">
        <f>F68*'PCR1'!I64</f>
        <v>2329.7399999999998</v>
      </c>
    </row>
    <row r="69" spans="3:8" x14ac:dyDescent="0.2">
      <c r="C69" s="84" t="str">
        <f>'PCR1'!C65</f>
        <v>#8</v>
      </c>
      <c r="D69" s="85" t="str">
        <f>'PCR1'!D65</f>
        <v>Estate Works (Fire Alarm and Access Control changes)</v>
      </c>
      <c r="E69" s="26" t="s">
        <v>77</v>
      </c>
      <c r="F69" s="89">
        <v>1</v>
      </c>
      <c r="G69" s="91">
        <f>SUM(F69*('PCR1'!I65))</f>
        <v>3500</v>
      </c>
      <c r="H69" s="23"/>
    </row>
    <row r="70" spans="3:8" x14ac:dyDescent="0.2">
      <c r="C70" s="84" t="str">
        <f>'PCR1'!C66</f>
        <v>#9</v>
      </c>
      <c r="D70" s="85" t="str">
        <f>'PCR1'!D66</f>
        <v>ODF &amp; Fibre Cabling</v>
      </c>
      <c r="E70" s="26" t="s">
        <v>77</v>
      </c>
      <c r="F70" s="89">
        <v>1</v>
      </c>
      <c r="G70" s="91">
        <f>SUM(F70*('PCR1'!I66))</f>
        <v>1500</v>
      </c>
      <c r="H70" s="23"/>
    </row>
    <row r="71" spans="3:8" ht="15" x14ac:dyDescent="0.2">
      <c r="C71" s="21"/>
      <c r="D71" s="19"/>
      <c r="E71" s="27"/>
      <c r="F71" s="27"/>
      <c r="G71" s="90"/>
      <c r="H71" s="90"/>
    </row>
    <row r="72" spans="3:8" ht="15" x14ac:dyDescent="0.2">
      <c r="C72" s="28"/>
      <c r="D72" s="117" t="s">
        <v>86</v>
      </c>
      <c r="E72" s="109"/>
      <c r="F72" s="110"/>
      <c r="G72" s="111">
        <f>SUM(G20:G24)+SUM(G26:G29)+SUM(G31:G32)+SUM(G35:G37)+SUM(G39:G41)+SUM(G44:G54)+SUM(G57:G60)+SUM(G62:G70)</f>
        <v>50427.21</v>
      </c>
      <c r="H72" s="111">
        <f>SUM(H20:H24)+SUM(H26:H29)+SUM(H31:H32)+SUM(H35:H37)+SUM(H39:H41)+SUM(H44:H54)+SUM(H57:H60)+SUM(H62:H70)</f>
        <v>4399.5293999999994</v>
      </c>
    </row>
  </sheetData>
  <sheetProtection algorithmName="SHA-512" hashValue="DZpoh5qgxF2IjRK3ba53vpkfoaOVwNv6eDn3rKtivsZMR31XSkqn1Ik/MHym8lbOluU9D9cRSEZSzfTm3JYUPA==" saltValue="+vHBAgBjSe/RMoEAQe0qoQ==" spinCount="100000" sheet="1" objects="1" scenarios="1"/>
  <mergeCells count="25">
    <mergeCell ref="E9:H9"/>
    <mergeCell ref="E10:H10"/>
    <mergeCell ref="E11:H11"/>
    <mergeCell ref="E12:H12"/>
    <mergeCell ref="C1:E1"/>
    <mergeCell ref="C2:H2"/>
    <mergeCell ref="C3:H3"/>
    <mergeCell ref="C5:H5"/>
    <mergeCell ref="E6:H6"/>
    <mergeCell ref="D55:H55"/>
    <mergeCell ref="D4:H4"/>
    <mergeCell ref="G25:H25"/>
    <mergeCell ref="G30:H30"/>
    <mergeCell ref="E33:H33"/>
    <mergeCell ref="E34:H34"/>
    <mergeCell ref="E38:H38"/>
    <mergeCell ref="E42:H42"/>
    <mergeCell ref="E13:H13"/>
    <mergeCell ref="E14:H14"/>
    <mergeCell ref="E15:H15"/>
    <mergeCell ref="E16:H16"/>
    <mergeCell ref="E17:H17"/>
    <mergeCell ref="E19:H19"/>
    <mergeCell ref="E7:H7"/>
    <mergeCell ref="E8:H8"/>
  </mergeCells>
  <dataValidations count="2">
    <dataValidation type="list" allowBlank="1" showInputMessage="1" showErrorMessage="1" sqref="E19" xr:uid="{BDE02604-FF3C-4AE6-9FCE-4D3380108352}">
      <formula1>#REF!</formula1>
    </dataValidation>
    <dataValidation type="list" allowBlank="1" showInputMessage="1" showErrorMessage="1" sqref="E14 E15:H15" xr:uid="{220D7EAC-8F98-4D7C-88FF-FA8EA91B124E}">
      <formula1>#REF!</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8B1D03174D8E49A3F0AABDB8BA16A4" ma:contentTypeVersion="0" ma:contentTypeDescription="Create a new document." ma:contentTypeScope="" ma:versionID="5d5c48a85c53fd7e1f805d54ed12042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9EE3A1-A137-4F3D-872D-A15BB59B6E3B}">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0DED1956-BAEE-4BC1-AD19-25C4E40215D8}">
  <ds:schemaRefs>
    <ds:schemaRef ds:uri="http://schemas.microsoft.com/sharepoint/v3/contenttype/forms"/>
  </ds:schemaRefs>
</ds:datastoreItem>
</file>

<file path=customXml/itemProps3.xml><?xml version="1.0" encoding="utf-8"?>
<ds:datastoreItem xmlns:ds="http://schemas.openxmlformats.org/officeDocument/2006/customXml" ds:itemID="{FC29753B-9C31-495E-A91F-36D33E8DD9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PCR1</vt:lpstr>
      <vt:lpstr>PCR3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Bant</dc:creator>
  <cp:lastModifiedBy>Neil Bant</cp:lastModifiedBy>
  <dcterms:created xsi:type="dcterms:W3CDTF">2019-03-26T13:38:51Z</dcterms:created>
  <dcterms:modified xsi:type="dcterms:W3CDTF">2019-11-25T14:46:50Z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0x010100F28B1D03174D8E49A3F0AABDB8BA16A4</vt:lpwstr>
  </property>
</Properties>
</file>