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kcomgroupplc.sharepoint.com/sites/KCOMWholesale/Shared Documents/Product Development/Checklists and Sign Off/WFLLA Price Decrease/"/>
    </mc:Choice>
  </mc:AlternateContent>
  <xr:revisionPtr revIDLastSave="274" documentId="8_{D70A72F8-3E64-4143-B3A2-A36B3A8DB0B4}" xr6:coauthVersionLast="47" xr6:coauthVersionMax="47" xr10:uidLastSave="{3AA1F9A5-E49F-4E66-B3B1-EE238A0AB33F}"/>
  <workbookProtection workbookAlgorithmName="SHA-512" workbookHashValue="pBbLF2g9GBDOEKsKnBmWbBrAgeTnG9ymMRXqQOma6t6oB8ONwGge/i9sHLdOi6dC17lKwvGcgDD8/NkiVSOxfg==" workbookSaltValue="tHUoxvuehdkdcgAVBq2ufg==" workbookSpinCount="100000" lockStructure="1"/>
  <bookViews>
    <workbookView xWindow="28680" yWindow="-120" windowWidth="29040" windowHeight="15840" tabRatio="770" activeTab="3" xr2:uid="{747280AB-1786-488A-85D1-2098D4EEFB71}"/>
  </bookViews>
  <sheets>
    <sheet name="CP Identifier" sheetId="6" r:id="rId1"/>
    <sheet name="Summary" sheetId="2" r:id="rId2"/>
    <sheet name="Core Services" sheetId="1" r:id="rId3"/>
    <sheet name="End Users" sheetId="8" r:id="rId4"/>
    <sheet name="Price List" sheetId="4" state="hidden" r:id="rId5"/>
    <sheet name="PS Initial Comment" sheetId="9" state="hidden" r:id="rId6"/>
  </sheets>
  <definedNames>
    <definedName name="_Hlk509479699" localSheetId="4">'Price List'!#REF!</definedName>
    <definedName name="_Hlk6384693" localSheetId="4">'Price List'!#REF!</definedName>
    <definedName name="charge" localSheetId="4">'Price List'!$A$3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8" l="1"/>
  <c r="O20" i="8"/>
  <c r="P18" i="8" a="1"/>
  <c r="P18" i="8" s="1"/>
  <c r="P19" i="8" l="1" a="1"/>
  <c r="P19" i="8" s="1"/>
  <c r="P20" i="8" a="1"/>
  <c r="P20" i="8" s="1"/>
  <c r="P21" i="8" a="1"/>
  <c r="P21" i="8" s="1"/>
  <c r="P22" i="8" a="1"/>
  <c r="P22" i="8" s="1"/>
  <c r="P23" i="8" a="1"/>
  <c r="P23" i="8" s="1"/>
  <c r="P24" i="8" a="1"/>
  <c r="P24" i="8" s="1"/>
  <c r="P25" i="8" a="1"/>
  <c r="P25" i="8" s="1"/>
  <c r="P26" i="8" a="1"/>
  <c r="P26" i="8" s="1"/>
  <c r="P27" i="8" a="1"/>
  <c r="P27" i="8" s="1"/>
  <c r="P28" i="8" a="1"/>
  <c r="P28" i="8" s="1"/>
  <c r="P29" i="8" a="1"/>
  <c r="P29" i="8" s="1"/>
  <c r="P30" i="8" a="1"/>
  <c r="P30" i="8" s="1"/>
  <c r="P31" i="8" a="1"/>
  <c r="P31" i="8" s="1"/>
  <c r="P32" i="8" a="1"/>
  <c r="P32" i="8" s="1"/>
  <c r="P33" i="8" a="1"/>
  <c r="P33" i="8" s="1"/>
  <c r="P34" i="8" a="1"/>
  <c r="P34" i="8" s="1"/>
  <c r="P35" i="8" a="1"/>
  <c r="P35" i="8" s="1"/>
  <c r="P36" i="8" a="1"/>
  <c r="P36" i="8" s="1"/>
  <c r="P37" i="8" a="1"/>
  <c r="P37" i="8" s="1"/>
  <c r="BZ33" i="1"/>
  <c r="BZ34" i="1"/>
  <c r="L22" i="1"/>
  <c r="L23" i="1"/>
  <c r="G25" i="1"/>
  <c r="L25" i="1" s="1"/>
  <c r="G26" i="1"/>
  <c r="L26" i="1" s="1"/>
  <c r="G27" i="1"/>
  <c r="K27" i="1" s="1"/>
  <c r="G28" i="1"/>
  <c r="L28" i="1" s="1"/>
  <c r="G29" i="1"/>
  <c r="K29" i="1" s="1"/>
  <c r="K30" i="1"/>
  <c r="L31" i="1"/>
  <c r="L34" i="1"/>
  <c r="K35" i="1"/>
  <c r="G36" i="1"/>
  <c r="BZ39" i="1" s="1"/>
  <c r="G37" i="1"/>
  <c r="L37" i="1" s="1"/>
  <c r="K19" i="1"/>
  <c r="L18" i="1"/>
  <c r="L19" i="1"/>
  <c r="L21" i="1"/>
  <c r="K22" i="1"/>
  <c r="K24" i="1"/>
  <c r="L24" i="1"/>
  <c r="L30" i="1"/>
  <c r="K31" i="1"/>
  <c r="K33" i="1"/>
  <c r="L33" i="1"/>
  <c r="K34" i="1"/>
  <c r="E7" i="1"/>
  <c r="BW55" i="1" s="1"/>
  <c r="E11" i="1"/>
  <c r="E12" i="1"/>
  <c r="E13" i="1"/>
  <c r="E10" i="1"/>
  <c r="O19" i="8"/>
  <c r="O21" i="8"/>
  <c r="D40" i="4"/>
  <c r="E40" i="4"/>
  <c r="B40" i="4"/>
  <c r="C40" i="4"/>
  <c r="O22" i="8"/>
  <c r="O23" i="8"/>
  <c r="O24" i="8"/>
  <c r="O25" i="8"/>
  <c r="O26" i="8"/>
  <c r="O27" i="8"/>
  <c r="O28" i="8"/>
  <c r="O29" i="8"/>
  <c r="O30" i="8"/>
  <c r="O31" i="8"/>
  <c r="O32" i="8"/>
  <c r="O33" i="8"/>
  <c r="O34" i="8"/>
  <c r="O35" i="8"/>
  <c r="O36" i="8"/>
  <c r="O37" i="8"/>
  <c r="C59" i="8"/>
  <c r="C58" i="8"/>
  <c r="C57" i="8"/>
  <c r="C56" i="8"/>
  <c r="C55" i="8"/>
  <c r="C54" i="8"/>
  <c r="C53" i="8"/>
  <c r="C52" i="8"/>
  <c r="C51" i="8"/>
  <c r="C50" i="8"/>
  <c r="F13" i="8"/>
  <c r="F12" i="8"/>
  <c r="F11" i="8"/>
  <c r="F10" i="8"/>
  <c r="BZ35" i="1"/>
  <c r="BZ37" i="1"/>
  <c r="BZ38" i="1"/>
  <c r="BZ36" i="1"/>
  <c r="CH40" i="1"/>
  <c r="CG40" i="1"/>
  <c r="CF40" i="1"/>
  <c r="CE40" i="1"/>
  <c r="CD40" i="1"/>
  <c r="CC40" i="1"/>
  <c r="CB40" i="1"/>
  <c r="CA40" i="1"/>
  <c r="BY40" i="1"/>
  <c r="BX40" i="1"/>
  <c r="BW40" i="1"/>
  <c r="CH39" i="1"/>
  <c r="CG39" i="1"/>
  <c r="CF39" i="1"/>
  <c r="CE39" i="1"/>
  <c r="CD39" i="1"/>
  <c r="CC39" i="1"/>
  <c r="CB39" i="1"/>
  <c r="CA39" i="1"/>
  <c r="BY39" i="1"/>
  <c r="BX39" i="1"/>
  <c r="BW39" i="1"/>
  <c r="CH38" i="1"/>
  <c r="CG38" i="1"/>
  <c r="CF38" i="1"/>
  <c r="CE38" i="1"/>
  <c r="CD38" i="1"/>
  <c r="CC38" i="1"/>
  <c r="CB38" i="1"/>
  <c r="CA38" i="1"/>
  <c r="BY38" i="1"/>
  <c r="BX38" i="1"/>
  <c r="BW38" i="1"/>
  <c r="CH37" i="1"/>
  <c r="CG37" i="1"/>
  <c r="CF37" i="1"/>
  <c r="CE37" i="1"/>
  <c r="CD37" i="1"/>
  <c r="CC37" i="1"/>
  <c r="CB37" i="1"/>
  <c r="CA37" i="1"/>
  <c r="BY37" i="1"/>
  <c r="BX37" i="1"/>
  <c r="BW37" i="1"/>
  <c r="CH36" i="1"/>
  <c r="CG36" i="1"/>
  <c r="CF36" i="1"/>
  <c r="CE36" i="1"/>
  <c r="CD36" i="1"/>
  <c r="CC36" i="1"/>
  <c r="CB36" i="1"/>
  <c r="CA36" i="1"/>
  <c r="BY36" i="1"/>
  <c r="BX36" i="1"/>
  <c r="BW36" i="1"/>
  <c r="CH35" i="1"/>
  <c r="CG35" i="1"/>
  <c r="CF35" i="1"/>
  <c r="CE35" i="1"/>
  <c r="CD35" i="1"/>
  <c r="CC35" i="1"/>
  <c r="CB35" i="1"/>
  <c r="CA35" i="1"/>
  <c r="BY35" i="1"/>
  <c r="BX35" i="1"/>
  <c r="BW35" i="1"/>
  <c r="CH34" i="1"/>
  <c r="CG34" i="1"/>
  <c r="CF34" i="1"/>
  <c r="CE34" i="1"/>
  <c r="CD34" i="1"/>
  <c r="CC34" i="1"/>
  <c r="CB34" i="1"/>
  <c r="CA34" i="1"/>
  <c r="BY34" i="1"/>
  <c r="BX34" i="1"/>
  <c r="BW34" i="1"/>
  <c r="CH33" i="1"/>
  <c r="CG33" i="1"/>
  <c r="CF33" i="1"/>
  <c r="CE33" i="1"/>
  <c r="CD33" i="1"/>
  <c r="CC33" i="1"/>
  <c r="CB33" i="1"/>
  <c r="CA33" i="1"/>
  <c r="BY33" i="1"/>
  <c r="BX33" i="1"/>
  <c r="BW33" i="1"/>
  <c r="CH32" i="1"/>
  <c r="CG32" i="1"/>
  <c r="CF32" i="1"/>
  <c r="CE32" i="1"/>
  <c r="CD32" i="1"/>
  <c r="CC32" i="1"/>
  <c r="CB32" i="1"/>
  <c r="CA32" i="1"/>
  <c r="BY32" i="1"/>
  <c r="BX32" i="1"/>
  <c r="BW32" i="1"/>
  <c r="CH21" i="1"/>
  <c r="CG21" i="1"/>
  <c r="CF21" i="1"/>
  <c r="CE21" i="1"/>
  <c r="CC21" i="1"/>
  <c r="CB21" i="1"/>
  <c r="CA21" i="1"/>
  <c r="BY21" i="1"/>
  <c r="BX21" i="1"/>
  <c r="BW21" i="1"/>
  <c r="CD21" i="1"/>
  <c r="CE17" i="1"/>
  <c r="CC17" i="1"/>
  <c r="CB17" i="1"/>
  <c r="CA17" i="1"/>
  <c r="BX17" i="1"/>
  <c r="BW17" i="1"/>
  <c r="CE16" i="1"/>
  <c r="CC16" i="1"/>
  <c r="CB16" i="1"/>
  <c r="CA16" i="1"/>
  <c r="BX16" i="1"/>
  <c r="BW16" i="1"/>
  <c r="CE15" i="1"/>
  <c r="CC15" i="1"/>
  <c r="CB15" i="1"/>
  <c r="CA15" i="1"/>
  <c r="BX15" i="1"/>
  <c r="BW15" i="1"/>
  <c r="CG118" i="1"/>
  <c r="CF118" i="1"/>
  <c r="CE118" i="1"/>
  <c r="CD118" i="1"/>
  <c r="CC118" i="1"/>
  <c r="CB118" i="1"/>
  <c r="CA118" i="1"/>
  <c r="BZ118" i="1"/>
  <c r="BX118" i="1"/>
  <c r="BW118" i="1"/>
  <c r="CG117" i="1"/>
  <c r="CF117" i="1"/>
  <c r="CE117" i="1"/>
  <c r="CD117" i="1"/>
  <c r="CC117" i="1"/>
  <c r="CB117" i="1"/>
  <c r="CA117" i="1"/>
  <c r="BZ117" i="1"/>
  <c r="BX117" i="1"/>
  <c r="BW117" i="1"/>
  <c r="CG116" i="1"/>
  <c r="CF116" i="1"/>
  <c r="CE116" i="1"/>
  <c r="CD116" i="1"/>
  <c r="CC116" i="1"/>
  <c r="CB116" i="1"/>
  <c r="CA116" i="1"/>
  <c r="BZ116" i="1"/>
  <c r="BX116" i="1"/>
  <c r="BW116" i="1"/>
  <c r="CG115" i="1"/>
  <c r="CF115" i="1"/>
  <c r="CE115" i="1"/>
  <c r="CD115" i="1"/>
  <c r="CC115" i="1"/>
  <c r="CB115" i="1"/>
  <c r="CA115" i="1"/>
  <c r="BZ115" i="1"/>
  <c r="BX115" i="1"/>
  <c r="BW115" i="1"/>
  <c r="CG114" i="1"/>
  <c r="CF114" i="1"/>
  <c r="CE114" i="1"/>
  <c r="CD114" i="1"/>
  <c r="CC114" i="1"/>
  <c r="CB114" i="1"/>
  <c r="CA114" i="1"/>
  <c r="BZ114" i="1"/>
  <c r="BX114" i="1"/>
  <c r="BW114" i="1"/>
  <c r="CG113" i="1"/>
  <c r="CF113" i="1"/>
  <c r="CE113" i="1"/>
  <c r="CD113" i="1"/>
  <c r="CC113" i="1"/>
  <c r="CB113" i="1"/>
  <c r="CA113" i="1"/>
  <c r="BZ113" i="1"/>
  <c r="BX113" i="1"/>
  <c r="BW113" i="1"/>
  <c r="CG112" i="1"/>
  <c r="CF112" i="1"/>
  <c r="CE112" i="1"/>
  <c r="CD112" i="1"/>
  <c r="CC112" i="1"/>
  <c r="CB112" i="1"/>
  <c r="CA112" i="1"/>
  <c r="BZ112" i="1"/>
  <c r="BX112" i="1"/>
  <c r="BW112" i="1"/>
  <c r="CG111" i="1"/>
  <c r="CF111" i="1"/>
  <c r="CE111" i="1"/>
  <c r="CD111" i="1"/>
  <c r="CC111" i="1"/>
  <c r="CB111" i="1"/>
  <c r="CA111" i="1"/>
  <c r="BZ111" i="1"/>
  <c r="BX111" i="1"/>
  <c r="BW111" i="1"/>
  <c r="CG110" i="1"/>
  <c r="CF110" i="1"/>
  <c r="CE110" i="1"/>
  <c r="CD110" i="1"/>
  <c r="CC110" i="1"/>
  <c r="CB110" i="1"/>
  <c r="CA110" i="1"/>
  <c r="BZ110" i="1"/>
  <c r="BX110" i="1"/>
  <c r="BW110" i="1"/>
  <c r="CG109" i="1"/>
  <c r="CF109" i="1"/>
  <c r="CE109" i="1"/>
  <c r="CD109" i="1"/>
  <c r="CC109" i="1"/>
  <c r="CB109" i="1"/>
  <c r="CA109" i="1"/>
  <c r="BZ109" i="1"/>
  <c r="BX109" i="1"/>
  <c r="BW109" i="1"/>
  <c r="CB102" i="1"/>
  <c r="BY102" i="1"/>
  <c r="CB101" i="1"/>
  <c r="BY101" i="1"/>
  <c r="CB100" i="1"/>
  <c r="BY100" i="1"/>
  <c r="CB99" i="1"/>
  <c r="BY99" i="1"/>
  <c r="CB98" i="1"/>
  <c r="BY98" i="1"/>
  <c r="CB97" i="1"/>
  <c r="BY97" i="1"/>
  <c r="CB96" i="1"/>
  <c r="BY96" i="1"/>
  <c r="CB95" i="1"/>
  <c r="BY95" i="1"/>
  <c r="CB94" i="1"/>
  <c r="BY94" i="1"/>
  <c r="CB93" i="1"/>
  <c r="BY93" i="1"/>
  <c r="BX82" i="1"/>
  <c r="BX81" i="1"/>
  <c r="BW102" i="1" s="1"/>
  <c r="BX80" i="1"/>
  <c r="BW101" i="1" s="1"/>
  <c r="BX79" i="1"/>
  <c r="BW100" i="1" s="1"/>
  <c r="BX78" i="1"/>
  <c r="BW99" i="1" s="1"/>
  <c r="BX77" i="1"/>
  <c r="BW98" i="1" s="1"/>
  <c r="BX76" i="1"/>
  <c r="BW97" i="1" s="1"/>
  <c r="BX75" i="1"/>
  <c r="BW96" i="1" s="1"/>
  <c r="BX74" i="1"/>
  <c r="BW95" i="1" s="1"/>
  <c r="BX73" i="1"/>
  <c r="BW94" i="1" s="1"/>
  <c r="BX72" i="1"/>
  <c r="BW93" i="1" s="1"/>
  <c r="BZ68" i="1"/>
  <c r="BY68" i="1"/>
  <c r="BX68" i="1"/>
  <c r="BZ67" i="1"/>
  <c r="BY67" i="1"/>
  <c r="BX67" i="1"/>
  <c r="BZ66" i="1"/>
  <c r="BY66" i="1"/>
  <c r="BX66" i="1"/>
  <c r="BZ65" i="1"/>
  <c r="BY65" i="1"/>
  <c r="BX65" i="1"/>
  <c r="BZ64" i="1"/>
  <c r="BY64" i="1"/>
  <c r="BX64" i="1"/>
  <c r="BZ63" i="1"/>
  <c r="BY63" i="1"/>
  <c r="BX63" i="1"/>
  <c r="BZ62" i="1"/>
  <c r="BY62" i="1"/>
  <c r="BX62" i="1"/>
  <c r="BZ61" i="1"/>
  <c r="BY61" i="1"/>
  <c r="BX61" i="1"/>
  <c r="BZ60" i="1"/>
  <c r="BY60" i="1"/>
  <c r="BX60" i="1"/>
  <c r="BZ59" i="1"/>
  <c r="BY59" i="1"/>
  <c r="BX59" i="1"/>
  <c r="F59" i="1"/>
  <c r="BY118" i="1" s="1"/>
  <c r="C59" i="1"/>
  <c r="F58" i="1"/>
  <c r="BW52" i="1" s="1"/>
  <c r="C58" i="1"/>
  <c r="F57" i="1"/>
  <c r="CA51" i="1" s="1"/>
  <c r="C57" i="1"/>
  <c r="F56" i="1"/>
  <c r="CA50" i="1" s="1"/>
  <c r="C56" i="1"/>
  <c r="F55" i="1"/>
  <c r="BY114" i="1" s="1"/>
  <c r="C55" i="1"/>
  <c r="F54" i="1"/>
  <c r="BY113" i="1" s="1"/>
  <c r="C54" i="1"/>
  <c r="CD53" i="1"/>
  <c r="CC53" i="1"/>
  <c r="CA53" i="1"/>
  <c r="BY53" i="1"/>
  <c r="F53" i="1"/>
  <c r="BY112" i="1" s="1"/>
  <c r="C53" i="1"/>
  <c r="CD52" i="1"/>
  <c r="CC52" i="1"/>
  <c r="BY52" i="1"/>
  <c r="F52" i="1"/>
  <c r="BW46" i="1" s="1"/>
  <c r="C52" i="1"/>
  <c r="CD51" i="1"/>
  <c r="CC51" i="1"/>
  <c r="BY51" i="1"/>
  <c r="BW51" i="1"/>
  <c r="F51" i="1"/>
  <c r="BY110" i="1" s="1"/>
  <c r="C51" i="1"/>
  <c r="CD50" i="1"/>
  <c r="CC50" i="1"/>
  <c r="BY50" i="1"/>
  <c r="F50" i="1"/>
  <c r="CA44" i="1" s="1"/>
  <c r="C50" i="1"/>
  <c r="CD49" i="1"/>
  <c r="CC49" i="1"/>
  <c r="CA49" i="1"/>
  <c r="BY49" i="1"/>
  <c r="CD48" i="1"/>
  <c r="CC48" i="1"/>
  <c r="BY48" i="1"/>
  <c r="CD47" i="1"/>
  <c r="CC47" i="1"/>
  <c r="BY47" i="1"/>
  <c r="CD46" i="1"/>
  <c r="CC46" i="1"/>
  <c r="BY46" i="1"/>
  <c r="CD45" i="1"/>
  <c r="CC45" i="1"/>
  <c r="BY45" i="1"/>
  <c r="CD44" i="1"/>
  <c r="CC44" i="1"/>
  <c r="BY44" i="1"/>
  <c r="BX102" i="1"/>
  <c r="BZ102" i="1"/>
  <c r="CA102" i="1"/>
  <c r="BX101" i="1"/>
  <c r="BZ101" i="1"/>
  <c r="CA101" i="1"/>
  <c r="BX100" i="1"/>
  <c r="BZ100" i="1"/>
  <c r="CA100" i="1"/>
  <c r="BX99" i="1"/>
  <c r="BZ99" i="1"/>
  <c r="CA99" i="1"/>
  <c r="BX98" i="1"/>
  <c r="BZ98" i="1"/>
  <c r="CA98" i="1"/>
  <c r="BX97" i="1"/>
  <c r="BZ97" i="1"/>
  <c r="CA97" i="1"/>
  <c r="BX96" i="1"/>
  <c r="BZ96" i="1"/>
  <c r="CA96" i="1"/>
  <c r="BX95" i="1"/>
  <c r="BZ95" i="1"/>
  <c r="CA95" i="1"/>
  <c r="BX94" i="1"/>
  <c r="BZ94" i="1"/>
  <c r="CA94" i="1"/>
  <c r="BZ93" i="1"/>
  <c r="CA93" i="1"/>
  <c r="CE13" i="1"/>
  <c r="CC13" i="1"/>
  <c r="CB13" i="1"/>
  <c r="CA13" i="1"/>
  <c r="BY13" i="1"/>
  <c r="BX13" i="1"/>
  <c r="BW13" i="1"/>
  <c r="CE12" i="1"/>
  <c r="CC12" i="1"/>
  <c r="CB12" i="1"/>
  <c r="CA12" i="1"/>
  <c r="BY12" i="1"/>
  <c r="BX12" i="1"/>
  <c r="BW12" i="1"/>
  <c r="CE11" i="1"/>
  <c r="CC11" i="1"/>
  <c r="CB11" i="1"/>
  <c r="CA11" i="1"/>
  <c r="BY11" i="1"/>
  <c r="BX11" i="1"/>
  <c r="BW11" i="1"/>
  <c r="CE10" i="1"/>
  <c r="CC10" i="1"/>
  <c r="CB10" i="1"/>
  <c r="CA10" i="1"/>
  <c r="BY10" i="1"/>
  <c r="BX10" i="1"/>
  <c r="BW10" i="1"/>
  <c r="CE9" i="1"/>
  <c r="CC9" i="1"/>
  <c r="CB9" i="1"/>
  <c r="CA9" i="1"/>
  <c r="BY9" i="1"/>
  <c r="BX9" i="1"/>
  <c r="BW9" i="1"/>
  <c r="CE8" i="1"/>
  <c r="CC8" i="1"/>
  <c r="CA8" i="1"/>
  <c r="BY8" i="1"/>
  <c r="BX8" i="1"/>
  <c r="BW8" i="1"/>
  <c r="K26" i="1" l="1"/>
  <c r="L36" i="1"/>
  <c r="K36" i="1"/>
  <c r="K37" i="1"/>
  <c r="BY17" i="1"/>
  <c r="L29" i="1"/>
  <c r="K28" i="1"/>
  <c r="K25" i="1"/>
  <c r="BZ32" i="1"/>
  <c r="L20" i="1"/>
  <c r="K20" i="1"/>
  <c r="BZ21" i="1"/>
  <c r="K18" i="1"/>
  <c r="L35" i="1"/>
  <c r="L27" i="1"/>
  <c r="K23" i="1"/>
  <c r="K21" i="1"/>
  <c r="L32" i="1"/>
  <c r="K32" i="1"/>
  <c r="F7" i="8"/>
  <c r="C17" i="2"/>
  <c r="C18" i="2"/>
  <c r="C19" i="2"/>
  <c r="C20" i="2"/>
  <c r="C16" i="2"/>
  <c r="B17" i="2"/>
  <c r="B18" i="2"/>
  <c r="B19" i="2"/>
  <c r="B20" i="2"/>
  <c r="B16" i="2"/>
  <c r="CA47" i="1"/>
  <c r="CA45" i="1"/>
  <c r="CC65" i="1" a="1"/>
  <c r="CC65" i="1" s="1"/>
  <c r="CF65" i="1" s="1"/>
  <c r="O39" i="8"/>
  <c r="P39" i="8"/>
  <c r="C15" i="2" s="1"/>
  <c r="CC59" i="1" a="1"/>
  <c r="CC59" i="1" s="1"/>
  <c r="CF59" i="1" s="1"/>
  <c r="BW47" i="1"/>
  <c r="BW49" i="1"/>
  <c r="CA66" i="1" a="1"/>
  <c r="CA66" i="1" s="1"/>
  <c r="CD66" i="1" s="1"/>
  <c r="CC63" i="1" a="1"/>
  <c r="CC63" i="1" s="1"/>
  <c r="CF63" i="1" s="1"/>
  <c r="CA60" i="1" a="1"/>
  <c r="CA60" i="1" s="1"/>
  <c r="CD60" i="1" s="1"/>
  <c r="BW48" i="1"/>
  <c r="CA59" i="1" a="1"/>
  <c r="CA59" i="1" s="1"/>
  <c r="CD59" i="1" s="1"/>
  <c r="CC62" i="1" a="1"/>
  <c r="CC62" i="1" s="1"/>
  <c r="CF62" i="1" s="1"/>
  <c r="CA63" i="1" a="1"/>
  <c r="CA63" i="1" s="1"/>
  <c r="CD63" i="1" s="1"/>
  <c r="CC66" i="1" a="1"/>
  <c r="CC66" i="1" s="1"/>
  <c r="CF66" i="1" s="1"/>
  <c r="CA67" i="1" a="1"/>
  <c r="CA67" i="1" s="1"/>
  <c r="CD67" i="1" s="1"/>
  <c r="CC67" i="1" a="1"/>
  <c r="CC67" i="1" s="1"/>
  <c r="CF67" i="1" s="1"/>
  <c r="CA68" i="1" a="1"/>
  <c r="CA68" i="1" s="1"/>
  <c r="CD68" i="1" s="1"/>
  <c r="CA48" i="1"/>
  <c r="CB66" i="1" a="1"/>
  <c r="CB66" i="1" s="1"/>
  <c r="CE66" i="1" s="1"/>
  <c r="CC60" i="1" a="1"/>
  <c r="CC60" i="1" s="1"/>
  <c r="CF60" i="1" s="1"/>
  <c r="CA61" i="1" a="1"/>
  <c r="CA61" i="1" s="1"/>
  <c r="CD61" i="1" s="1"/>
  <c r="CC64" i="1" a="1"/>
  <c r="CC64" i="1" s="1"/>
  <c r="CF64" i="1" s="1"/>
  <c r="CA65" i="1" a="1"/>
  <c r="CA65" i="1" s="1"/>
  <c r="CD65" i="1" s="1"/>
  <c r="CC68" i="1" a="1"/>
  <c r="CC68" i="1" s="1"/>
  <c r="CF68" i="1" s="1"/>
  <c r="CA64" i="1" a="1"/>
  <c r="CA64" i="1" s="1"/>
  <c r="CD64" i="1" s="1"/>
  <c r="BW45" i="1"/>
  <c r="CC61" i="1" a="1"/>
  <c r="CC61" i="1" s="1"/>
  <c r="CF61" i="1" s="1"/>
  <c r="CA62" i="1" a="1"/>
  <c r="CA62" i="1" s="1"/>
  <c r="CD62" i="1" s="1"/>
  <c r="CD102" i="1"/>
  <c r="CD98" i="1"/>
  <c r="CD95" i="1"/>
  <c r="BY15" i="1"/>
  <c r="BZ40" i="1"/>
  <c r="BY16" i="1"/>
  <c r="CC97" i="1"/>
  <c r="CC101" i="1"/>
  <c r="CD96" i="1"/>
  <c r="CD99" i="1"/>
  <c r="CC96" i="1"/>
  <c r="CC100" i="1"/>
  <c r="CH113" i="1"/>
  <c r="CD94" i="1"/>
  <c r="CD97" i="1"/>
  <c r="CD101" i="1"/>
  <c r="CD93" i="1"/>
  <c r="CD100" i="1"/>
  <c r="CC94" i="1"/>
  <c r="CC98" i="1"/>
  <c r="CC102" i="1"/>
  <c r="CH110" i="1"/>
  <c r="CH112" i="1"/>
  <c r="CH114" i="1"/>
  <c r="CH118" i="1"/>
  <c r="CB8" i="1"/>
  <c r="CC95" i="1"/>
  <c r="CC99" i="1"/>
  <c r="BW44" i="1"/>
  <c r="CA46" i="1"/>
  <c r="BW50" i="1"/>
  <c r="CA52" i="1"/>
  <c r="BX93" i="1"/>
  <c r="CC93" i="1" s="1"/>
  <c r="BW53" i="1"/>
  <c r="CB59" i="1" a="1"/>
  <c r="CB59" i="1" s="1"/>
  <c r="CE59" i="1" s="1"/>
  <c r="CB61" i="1" a="1"/>
  <c r="CB61" i="1" s="1"/>
  <c r="CE61" i="1" s="1"/>
  <c r="CB64" i="1" a="1"/>
  <c r="CB64" i="1" s="1"/>
  <c r="CE64" i="1" s="1"/>
  <c r="CB67" i="1" a="1"/>
  <c r="CB67" i="1" s="1"/>
  <c r="CE67" i="1" s="1"/>
  <c r="CB68" i="1" a="1"/>
  <c r="CB68" i="1" s="1"/>
  <c r="CE68" i="1" s="1"/>
  <c r="BY109" i="1"/>
  <c r="CH109" i="1" s="1"/>
  <c r="BY111" i="1"/>
  <c r="CH111" i="1" s="1"/>
  <c r="BY115" i="1"/>
  <c r="CH115" i="1" s="1"/>
  <c r="BY116" i="1"/>
  <c r="CH116" i="1" s="1"/>
  <c r="BY117" i="1"/>
  <c r="CH117" i="1" s="1"/>
  <c r="CB60" i="1" a="1"/>
  <c r="CB60" i="1" s="1"/>
  <c r="CE60" i="1" s="1"/>
  <c r="CB62" i="1" a="1"/>
  <c r="CB62" i="1" s="1"/>
  <c r="CE62" i="1" s="1"/>
  <c r="CB63" i="1" a="1"/>
  <c r="CB63" i="1" s="1"/>
  <c r="CE63" i="1" s="1"/>
  <c r="CB65" i="1" a="1"/>
  <c r="CB65" i="1" s="1"/>
  <c r="CE65" i="1" s="1"/>
  <c r="C13" i="2" l="1"/>
  <c r="L39" i="1"/>
  <c r="B12" i="2"/>
  <c r="K39" i="1"/>
  <c r="K41" i="1" s="1"/>
  <c r="B14" i="2"/>
  <c r="B13" i="2"/>
  <c r="C12" i="2"/>
  <c r="C14" i="2"/>
  <c r="O41" i="8"/>
  <c r="B15" i="2"/>
  <c r="CF53" i="1"/>
  <c r="CH119" i="1"/>
  <c r="B21" i="2" l="1"/>
  <c r="C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Bertolotti</author>
  </authors>
  <commentList>
    <comment ref="G17" authorId="0" shapeId="0" xr:uid="{AF424A8E-F2A0-4FF4-91AD-648BB584BAB1}">
      <text>
        <r>
          <rPr>
            <b/>
            <sz val="9"/>
            <color indexed="81"/>
            <rFont val="Tahoma"/>
            <family val="2"/>
          </rPr>
          <t>Circuit Nos:</t>
        </r>
        <r>
          <rPr>
            <sz val="9"/>
            <color indexed="81"/>
            <rFont val="Tahoma"/>
            <family val="2"/>
          </rPr>
          <t xml:space="preserve">
Virtual Cable Connects; all OLTs in an exchange require individual Virtual Cable Connect 1Gbps, numbers of which differ by exchange. Minimum numbers are illustrated for each selected exchange.
Beverley  4
Civic       6
East      12
Kirkella   9
Newland 6
VDSL is optional; where taken, each DSLAM associated with that exchange requires a VDSL Cable Connect 100Mbps. Liaise with KCOM as to required number for selected exchange.
LABS (10Gbps) volumes are driven by capacity required to accommodate Virtual and VDSL Cable Connects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<sst xmlns="http://schemas.openxmlformats.org/spreadsheetml/2006/main" count="575" uniqueCount="340">
  <si>
    <t xml:space="preserve">Date: </t>
  </si>
  <si>
    <t>1. CP Details</t>
  </si>
  <si>
    <t>KCOM Billing References</t>
  </si>
  <si>
    <t>Company Name:</t>
  </si>
  <si>
    <t>CID:</t>
  </si>
  <si>
    <t>Contact Name:</t>
  </si>
  <si>
    <t>Summary:</t>
  </si>
  <si>
    <t>Contact Number:</t>
  </si>
  <si>
    <t>Rental Run Group:</t>
  </si>
  <si>
    <t>Email Address:</t>
  </si>
  <si>
    <t>Components :</t>
  </si>
  <si>
    <t>Subject to separate orders :</t>
  </si>
  <si>
    <t>Ancillary Services [Co-location, Internal Cable Connect, Exterior Cable Connect]</t>
  </si>
  <si>
    <t>Ethernet Connect Access Service</t>
  </si>
  <si>
    <t>WFLLA Specific</t>
  </si>
  <si>
    <t>One Off</t>
  </si>
  <si>
    <t>Ongoing £p.m.</t>
  </si>
  <si>
    <t>Core</t>
  </si>
  <si>
    <t>Virtual Cable Connect  (per 100Mb VLAN)</t>
  </si>
  <si>
    <t>VDSL Cable Connect  (100Mb)</t>
  </si>
  <si>
    <t>Local Access Backhaul Service (10Gb)</t>
  </si>
  <si>
    <t>End Users</t>
  </si>
  <si>
    <t>New Provide</t>
  </si>
  <si>
    <t>Migration</t>
  </si>
  <si>
    <t>Cease</t>
  </si>
  <si>
    <t>Regrade</t>
  </si>
  <si>
    <t>Transfer from Connect</t>
  </si>
  <si>
    <t>Formulas</t>
  </si>
  <si>
    <t>Charges &amp; Drop Down Menus</t>
  </si>
  <si>
    <t>Please email the completed form to wholesalepartners@kcom.com</t>
  </si>
  <si>
    <t>Conditional Formatting</t>
  </si>
  <si>
    <t>Formula Information</t>
  </si>
  <si>
    <t>End User Name</t>
  </si>
  <si>
    <t>Address</t>
  </si>
  <si>
    <t>Telephone Number for Service</t>
  </si>
  <si>
    <t>Start Date</t>
  </si>
  <si>
    <t>Service</t>
  </si>
  <si>
    <t>New Router Required</t>
  </si>
  <si>
    <t>Mac Code</t>
  </si>
  <si>
    <t>Drop Down Menus</t>
  </si>
  <si>
    <t>1. Yes/No</t>
  </si>
  <si>
    <t>Yes</t>
  </si>
  <si>
    <t>No</t>
  </si>
  <si>
    <t>Router Required</t>
  </si>
  <si>
    <t>2. Services</t>
  </si>
  <si>
    <t>Connect Fibre Res Entry - 20 GB</t>
  </si>
  <si>
    <t>Connect Fibre Res Entry - 50 GB</t>
  </si>
  <si>
    <t>Connect Fibre Res Entry - 150 GB</t>
  </si>
  <si>
    <t>Connect Fibre Res Entry - Unlimited</t>
  </si>
  <si>
    <t>Connect Fibre Res 75 -  150 GB</t>
  </si>
  <si>
    <t>Connect Fibre Res 75 - Unlimited</t>
  </si>
  <si>
    <t>Connect Fibre Res 200 - Unlimited</t>
  </si>
  <si>
    <t>Connect Fibre Res 400 - Unlimited</t>
  </si>
  <si>
    <t>Connect Fibre Res 1000 - Unlimited</t>
  </si>
  <si>
    <t>Connect Fibre 75 - 150GB</t>
  </si>
  <si>
    <t>Connect Fibre 250 - 150GB</t>
  </si>
  <si>
    <t>Connect Fibre 500 - 600GB</t>
  </si>
  <si>
    <t>Connect Fibre 75 (UL) - Unlimited</t>
  </si>
  <si>
    <t>Connect Fibre 400 (UL) - Unlimited</t>
  </si>
  <si>
    <t>Connect Fibre 750 (UL) Unlimited</t>
  </si>
  <si>
    <t>Connect Fibre 900 (UL) - Unlimited</t>
  </si>
  <si>
    <t>Connect Fibre 1 Gig Unlimited</t>
  </si>
  <si>
    <t>3. Service Rental</t>
  </si>
  <si>
    <t>See Price Manual</t>
  </si>
  <si>
    <t>4. Router Provided</t>
  </si>
  <si>
    <t>Yes - Router Required</t>
  </si>
  <si>
    <t>No Router Required</t>
  </si>
  <si>
    <t xml:space="preserve">Note : FTTP is the default installation. Please select VDSL Cable Connect only where it is known that the End User has no option for FTTP and has current VDSL service. </t>
  </si>
  <si>
    <t>5. Router Cost</t>
  </si>
  <si>
    <t>n/a</t>
  </si>
  <si>
    <t>2. Core Services</t>
  </si>
  <si>
    <t>11. Connection Charge</t>
  </si>
  <si>
    <t>End User Information</t>
  </si>
  <si>
    <t>Service Information</t>
  </si>
  <si>
    <t>Tariffs</t>
  </si>
  <si>
    <t>7.  IP Lines</t>
  </si>
  <si>
    <t>Single Static</t>
  </si>
  <si>
    <t>Single Dynamic</t>
  </si>
  <si>
    <t>Multiple Static *</t>
  </si>
  <si>
    <t>Multiple Dynamic</t>
  </si>
  <si>
    <t>Order Number</t>
  </si>
  <si>
    <t>Service Required</t>
  </si>
  <si>
    <t>A End Address (Where applicable - VDSL or LABS)</t>
  </si>
  <si>
    <t>B End Address (Where applicable - VDSL or LABS)</t>
  </si>
  <si>
    <t>No. of circuits required</t>
  </si>
  <si>
    <t>Exchange for OLT Connections</t>
  </si>
  <si>
    <t>Proposed Start Date</t>
  </si>
  <si>
    <t xml:space="preserve">Rack Location </t>
  </si>
  <si>
    <t>Connection Charge</t>
  </si>
  <si>
    <t>Monthly Rental Charge</t>
  </si>
  <si>
    <t>8. Engineer Charges</t>
  </si>
  <si>
    <t>Beverley</t>
  </si>
  <si>
    <t>9. Domains</t>
  </si>
  <si>
    <t>.co.uk &amp; .com</t>
  </si>
  <si>
    <t>.com</t>
  </si>
  <si>
    <t>Virtual Cable Connect  (per 1Gb VLAN)</t>
  </si>
  <si>
    <t>10. Domain Charges</t>
  </si>
  <si>
    <t>Postcode</t>
  </si>
  <si>
    <t>Telephone Number 
for Service</t>
  </si>
  <si>
    <t>Contract Term</t>
  </si>
  <si>
    <t>Required
Start Date</t>
  </si>
  <si>
    <t>Estimated Switchover Date</t>
  </si>
  <si>
    <t>New Router Requuired</t>
  </si>
  <si>
    <t>Router Deliver Address</t>
  </si>
  <si>
    <t>Order Status</t>
  </si>
  <si>
    <t>Clean</t>
  </si>
  <si>
    <t>Rejected</t>
  </si>
  <si>
    <t>Value Add</t>
  </si>
  <si>
    <t>One-Off Charge</t>
  </si>
  <si>
    <t>Service Provided</t>
  </si>
  <si>
    <t>Domain Name</t>
  </si>
  <si>
    <t>Domain Type</t>
  </si>
  <si>
    <t>Service Information - To Be Completed by Kcom</t>
  </si>
  <si>
    <t>Nodename</t>
  </si>
  <si>
    <t xml:space="preserve"> Password</t>
  </si>
  <si>
    <t>Enquiry Number</t>
  </si>
  <si>
    <t>SLA Calculation</t>
  </si>
  <si>
    <t>Categorising by Order Type</t>
  </si>
  <si>
    <t>WITH BLANKS</t>
  </si>
  <si>
    <t>WITHOUT BLANKS (1)</t>
  </si>
  <si>
    <t>Domain Monthly Rental</t>
  </si>
  <si>
    <t>Calculating Costs</t>
  </si>
  <si>
    <t>Service Add - Ons</t>
  </si>
  <si>
    <t>Summary of Charges</t>
  </si>
  <si>
    <t>Monthly Rental</t>
  </si>
  <si>
    <t>Additional Charges (Monthly)</t>
  </si>
  <si>
    <t>Router Charge (Inc. £4.25 delivery charge)</t>
  </si>
  <si>
    <t>Additional Charges(One-Off)</t>
  </si>
  <si>
    <t>Monthly Charge</t>
  </si>
  <si>
    <t>One-Off Charges</t>
  </si>
  <si>
    <t>Information for the summary</t>
  </si>
  <si>
    <t>DSL Nodename</t>
  </si>
  <si>
    <t>DSL Password</t>
  </si>
  <si>
    <t>Service Live Date</t>
  </si>
  <si>
    <t>IP Address</t>
  </si>
  <si>
    <t>Additional Charges 
(Monthly)</t>
  </si>
  <si>
    <t>Additional Charges
(One-Off)</t>
  </si>
  <si>
    <t>Addtional Information / Reason for rejection</t>
  </si>
  <si>
    <t>Wholesale FibreLine Local Access Price List</t>
  </si>
  <si>
    <t>Look Up Reference Columns</t>
  </si>
  <si>
    <t xml:space="preserve">End User Connection Charges </t>
  </si>
  <si>
    <t>Connection Charges</t>
  </si>
  <si>
    <t>Ex. VAT</t>
  </si>
  <si>
    <t>WFLLA End User New Provide*: Standard installation; ONT within 50 metres (usable of fibre length) of entrance</t>
  </si>
  <si>
    <t>WFLLA Communications Provider to CP Migration - same service / same End User Site</t>
  </si>
  <si>
    <t>WFLLA Communications Provider to CP Migration - different service / same End User Site</t>
  </si>
  <si>
    <t>Migration from Connect Provider Broadband Fibre to WFLLA Communications – same CP / same or different service / same End User Site</t>
  </si>
  <si>
    <t xml:space="preserve">Wholesale FibreLine Local Access (WFLLA) Fixed Charges </t>
  </si>
  <si>
    <t xml:space="preserve">End User Fixed Charges </t>
  </si>
  <si>
    <t>Fixed Charges</t>
  </si>
  <si>
    <t xml:space="preserve">WFLLA Cancel/Amend/Modify – Proposed Start Date amend, Order amend, Order cancellation, Service Level amend </t>
  </si>
  <si>
    <t>WFLLA Change Tariff Charge (End User Access Modify)</t>
  </si>
  <si>
    <t>WFLLA Cancellation Charge payable when the CP cancels an Order prior to the Proposed Start Date</t>
  </si>
  <si>
    <t>WFLLA Cancellation Charge payable when an Order is cancelled after it has been suspended pursuant to the Agreement</t>
  </si>
  <si>
    <t xml:space="preserve">WFLLA Cancellation Charge payable when an Order is rejected by KCOM for the reasons set out in the Agreement </t>
  </si>
  <si>
    <r>
      <t>No.of OLTs</t>
    </r>
    <r>
      <rPr>
        <sz val="8"/>
        <color theme="1"/>
        <rFont val="Calibri"/>
        <family val="2"/>
        <scheme val="minor"/>
      </rPr>
      <t xml:space="preserve"> (driving Virtual Cable Connects)</t>
    </r>
  </si>
  <si>
    <t>Reference Data</t>
  </si>
  <si>
    <t xml:space="preserve">Connection </t>
  </si>
  <si>
    <t>Rental p.a.</t>
  </si>
  <si>
    <t>Markers</t>
  </si>
  <si>
    <t>Transition SLA 2</t>
  </si>
  <si>
    <t>Only</t>
  </si>
  <si>
    <t>Civic</t>
  </si>
  <si>
    <t>Transition SLA 3</t>
  </si>
  <si>
    <t>To be validated</t>
  </si>
  <si>
    <t>East</t>
  </si>
  <si>
    <t>Data Only SLA 2</t>
  </si>
  <si>
    <t>Kirkella</t>
  </si>
  <si>
    <t>Data Only SLA 3</t>
  </si>
  <si>
    <t>Newland</t>
  </si>
  <si>
    <t>Virtual Fibre Line CableConnect Cease</t>
  </si>
  <si>
    <t>N/A</t>
  </si>
  <si>
    <t>These will be by SPECIAL REQUEST only</t>
  </si>
  <si>
    <t xml:space="preserve">Virtual Fibre Line CableConnect VLAN moves </t>
  </si>
  <si>
    <t xml:space="preserve">Wholesale FibreLine Local Access End User Rental Charges </t>
  </si>
  <si>
    <t>Data Only End User Rental Charges</t>
  </si>
  <si>
    <t>Transition* End User Rental Charges</t>
  </si>
  <si>
    <t>Operative Date</t>
  </si>
  <si>
    <t xml:space="preserve">Per Month  </t>
  </si>
  <si>
    <t>Per Month</t>
  </si>
  <si>
    <t>Column Number for Calculation</t>
  </si>
  <si>
    <t>FibreLine LA 33/15</t>
  </si>
  <si>
    <t>FibreLine LA 32/6</t>
  </si>
  <si>
    <t>FibreLine LA 53/16</t>
  </si>
  <si>
    <t>FibreLine LA 75/20</t>
  </si>
  <si>
    <t>FibreLine LA 83/20</t>
  </si>
  <si>
    <t>FibreLine LA 106/32</t>
  </si>
  <si>
    <t>FibreLine LA 185/53</t>
  </si>
  <si>
    <t xml:space="preserve">FibreLine LA 220/35 </t>
  </si>
  <si>
    <t>FibreLine LA 275/138</t>
  </si>
  <si>
    <t>FibreLine LA 318/80</t>
  </si>
  <si>
    <t>FibreLine LA 440/35</t>
  </si>
  <si>
    <t>FibreLine LA 440/220</t>
  </si>
  <si>
    <t>FibreLine LA 424/86</t>
  </si>
  <si>
    <t>FibreLine LA 530/106</t>
  </si>
  <si>
    <t>FibreLine LA 550/275</t>
  </si>
  <si>
    <t>FibreLine LA 825/413</t>
  </si>
  <si>
    <t>FibreLine LA 795/159</t>
  </si>
  <si>
    <t>FibreLine LA 954/191</t>
  </si>
  <si>
    <t>FibreLine LA 990/50</t>
  </si>
  <si>
    <t>FibreLine LA 990/550</t>
  </si>
  <si>
    <t>Services below are by special request only and not BAU within form</t>
  </si>
  <si>
    <t xml:space="preserve">Other Services Required </t>
  </si>
  <si>
    <t>Supporting services will include a combination of :</t>
  </si>
  <si>
    <t>Ancillary Services {Co-location, Exterior Cable Connect , Internal Cable connect}</t>
  </si>
  <si>
    <t>Local Access Backhaul Service</t>
  </si>
  <si>
    <t>Ethernet Connect Access Services</t>
  </si>
  <si>
    <r>
      <t>Time Related Charges</t>
    </r>
    <r>
      <rPr>
        <sz val="10"/>
        <color rgb="FFFC8500"/>
        <rFont val="Arial"/>
        <family val="2"/>
      </rPr>
      <t xml:space="preserve"> - </t>
    </r>
    <r>
      <rPr>
        <b/>
        <sz val="10"/>
        <color rgb="FFFC8500"/>
        <rFont val="Arial"/>
        <family val="2"/>
      </rPr>
      <t>Call Out, Visit, Missed Appointment and Expedite Charges</t>
    </r>
  </si>
  <si>
    <t xml:space="preserve">Time Related Charges are payable where the CP requests the additional Services as set out in the table immediately below.  </t>
  </si>
  <si>
    <t xml:space="preserve">Call Out Charges </t>
  </si>
  <si>
    <t>Until</t>
  </si>
  <si>
    <t>Standard Visit Charge (For Each Site Visit) Ex. VAT</t>
  </si>
  <si>
    <t>Hourly Rate per Hour or part thereof</t>
  </si>
  <si>
    <t>Minimum Hours</t>
  </si>
  <si>
    <t>Minimum Call Out Charge Ex. VAT</t>
  </si>
  <si>
    <t>Call Out Charge; No KCOM Fault Found for visits made during TTR hours*</t>
  </si>
  <si>
    <t>Missed Appointment Fee**</t>
  </si>
  <si>
    <t>* The Call Out Charge excludes any Charges for equipment and materials that KCOM supplies during a ‘No KCOM Fault Found Visit’.  The CP shall pay for such equipment and materials at cost-price plus 15%.</t>
  </si>
  <si>
    <t>** The CP will be subject to a Missed Appointment Fee if a KCOM engineer has been dispatched to an End User Site and:</t>
  </si>
  <si>
    <r>
      <t>(a)</t>
    </r>
    <r>
      <rPr>
        <sz val="10"/>
        <color rgb="FF6E6259"/>
        <rFont val="Times New Roman"/>
        <family val="1"/>
      </rPr>
      <t xml:space="preserve">            </t>
    </r>
    <r>
      <rPr>
        <sz val="10"/>
        <color rgb="FF6E6259"/>
        <rFont val="Arial"/>
        <family val="2"/>
      </rPr>
      <t>the appointment is cancelled by the CP and/or the End User after the engineer has been dispatched;</t>
    </r>
  </si>
  <si>
    <r>
      <t>(b)</t>
    </r>
    <r>
      <rPr>
        <sz val="10"/>
        <color rgb="FF6E6259"/>
        <rFont val="Times New Roman"/>
        <family val="1"/>
      </rPr>
      <t xml:space="preserve">            </t>
    </r>
    <r>
      <rPr>
        <sz val="10"/>
        <color rgb="FF6E6259"/>
        <rFont val="Arial"/>
        <family val="2"/>
      </rPr>
      <t>the person in attendance at the End User Site is under the age of 18;</t>
    </r>
  </si>
  <si>
    <r>
      <t>(c)</t>
    </r>
    <r>
      <rPr>
        <sz val="10"/>
        <color rgb="FF6E6259"/>
        <rFont val="Times New Roman"/>
        <family val="1"/>
      </rPr>
      <t xml:space="preserve">            </t>
    </r>
    <r>
      <rPr>
        <sz val="10"/>
        <color rgb="FF6E6259"/>
        <rFont val="Arial"/>
        <family val="2"/>
      </rPr>
      <t>there is no one at the End User Site;</t>
    </r>
  </si>
  <si>
    <r>
      <t>(d)</t>
    </r>
    <r>
      <rPr>
        <sz val="10"/>
        <color rgb="FF6E6259"/>
        <rFont val="Times New Roman"/>
        <family val="1"/>
      </rPr>
      <t xml:space="preserve">            </t>
    </r>
    <r>
      <rPr>
        <sz val="10"/>
        <color rgb="FF6E6259"/>
        <rFont val="Arial"/>
        <family val="2"/>
      </rPr>
      <t>there is no one at the End User Site who knows what work is required or who is otherwise authorised to agree it;</t>
    </r>
  </si>
  <si>
    <r>
      <t>(e)</t>
    </r>
    <r>
      <rPr>
        <sz val="10"/>
        <color rgb="FF6E6259"/>
        <rFont val="Times New Roman"/>
        <family val="1"/>
      </rPr>
      <t xml:space="preserve">            </t>
    </r>
    <r>
      <rPr>
        <sz val="10"/>
        <color rgb="FF6E6259"/>
        <rFont val="Arial"/>
        <family val="2"/>
      </rPr>
      <t>the CP and/or the End User ask the KCOM engineer to call back at an alternative time;</t>
    </r>
  </si>
  <si>
    <r>
      <t>(f)</t>
    </r>
    <r>
      <rPr>
        <sz val="10"/>
        <color rgb="FF6E6259"/>
        <rFont val="Times New Roman"/>
        <family val="1"/>
      </rPr>
      <t xml:space="preserve">             </t>
    </r>
    <r>
      <rPr>
        <sz val="10"/>
        <color rgb="FF6E6259"/>
        <rFont val="Arial"/>
        <family val="2"/>
      </rPr>
      <t>the KCOM engineer is refused entry to the End User Site;</t>
    </r>
  </si>
  <si>
    <r>
      <t>(g)</t>
    </r>
    <r>
      <rPr>
        <sz val="10"/>
        <color rgb="FF6E6259"/>
        <rFont val="Times New Roman"/>
        <family val="1"/>
      </rPr>
      <t xml:space="preserve">           </t>
    </r>
    <r>
      <rPr>
        <sz val="10"/>
        <color rgb="FF6E6259"/>
        <rFont val="Arial"/>
        <family val="2"/>
      </rPr>
      <t>installation of the Services cannot proceed due to any other CP or End User related issue e.g. no available power sockets or there are insufficient power sockets and/or there is insufficient wall space.</t>
    </r>
  </si>
  <si>
    <t xml:space="preserve">*** The Expedite Charge is payable in addition to the WFLLA End User New Provide Connection Charge. The Expedite Charge shall only be payable by the CP if KCOM provides the Services by the revised Proposed Start Date.  </t>
  </si>
  <si>
    <t>WFLLA End User Services</t>
  </si>
  <si>
    <t>Transaction Type (New Provide/Migration/Cease/Regrade)</t>
  </si>
  <si>
    <t>End User Address</t>
  </si>
  <si>
    <t>Transition or Data Only
&amp; Service Level</t>
  </si>
  <si>
    <t>Circuit Number
 [for MACDs]</t>
  </si>
  <si>
    <t>Existing Service [for MACDs]</t>
  </si>
  <si>
    <r>
      <t>1</t>
    </r>
    <r>
      <rPr>
        <vertAlign val="superscript"/>
        <sz val="11"/>
        <color theme="1"/>
        <rFont val="Calibri"/>
        <family val="2"/>
        <scheme val="minor"/>
      </rPr>
      <t>st</t>
    </r>
    <r>
      <rPr>
        <sz val="11"/>
        <color theme="1"/>
        <rFont val="Calibri"/>
        <family val="2"/>
        <scheme val="minor"/>
      </rPr>
      <t xml:space="preserve"> The KCOM Billing Reference box on each page can go, as the form is going to be in the website for all to use and they wont know that info, week keep it all.</t>
    </r>
  </si>
  <si>
    <r>
      <t>2</t>
    </r>
    <r>
      <rPr>
        <vertAlign val="superscript"/>
        <sz val="11"/>
        <color theme="1"/>
        <rFont val="Calibri"/>
        <family val="2"/>
        <scheme val="minor"/>
      </rPr>
      <t>nd</t>
    </r>
    <r>
      <rPr>
        <sz val="11"/>
        <color theme="1"/>
        <rFont val="Calibri"/>
        <family val="2"/>
        <scheme val="minor"/>
      </rPr>
      <t xml:space="preserve"> Core services page, the CP will not know the “Exchange for OLT Connection” would they?  Through this would be our decision based on the address provided and the best exchange to deliver this service from.  </t>
    </r>
    <r>
      <rPr>
        <sz val="11"/>
        <color rgb="FFFFFF00"/>
        <rFont val="Calibri"/>
        <family val="2"/>
        <scheme val="minor"/>
      </rPr>
      <t>CPs need to nominate the exchange from which they request service</t>
    </r>
  </si>
  <si>
    <r>
      <t>3</t>
    </r>
    <r>
      <rPr>
        <vertAlign val="superscript"/>
        <sz val="11"/>
        <color theme="1"/>
        <rFont val="Calibri"/>
        <family val="2"/>
        <scheme val="minor"/>
      </rPr>
      <t>rd</t>
    </r>
    <r>
      <rPr>
        <sz val="11"/>
        <color theme="1"/>
        <rFont val="Calibri"/>
        <family val="2"/>
        <scheme val="minor"/>
      </rPr>
      <t xml:space="preserve"> Core services page, would the customer know if the address was VDSL?  Sometime even we don’t know until we start to process it.  Currently EYE is VDSL and 3 streets in Hull are (which are being looked at now by Andy R) D</t>
    </r>
    <r>
      <rPr>
        <sz val="11"/>
        <color rgb="FFFFFF00"/>
        <rFont val="Calibri"/>
        <family val="2"/>
        <scheme val="minor"/>
      </rPr>
      <t>efault position is a request for FTTP - if FTTC is requested CP will need to liaise with KCOM about location and lead times</t>
    </r>
  </si>
  <si>
    <r>
      <t>4</t>
    </r>
    <r>
      <rPr>
        <vertAlign val="superscript"/>
        <sz val="11"/>
        <color theme="1"/>
        <rFont val="Calibri"/>
        <family val="2"/>
        <scheme val="minor"/>
      </rPr>
      <t>th</t>
    </r>
    <r>
      <rPr>
        <sz val="11"/>
        <color theme="1"/>
        <rFont val="Calibri"/>
        <family val="2"/>
        <scheme val="minor"/>
      </rPr>
      <t xml:space="preserve"> Core services page, you select the Service you want and it auto populates the pricing even before you put in the number of circuits required and have completed all the fields.  Should the price not change based on the Quantity?   Also when you select Virtual Cable Connect the exchange and proposed dates go Yellow, is this correct?</t>
    </r>
  </si>
  <si>
    <r>
      <t>5</t>
    </r>
    <r>
      <rPr>
        <vertAlign val="superscript"/>
        <sz val="11"/>
        <color theme="1"/>
        <rFont val="Calibri"/>
        <family val="2"/>
        <scheme val="minor"/>
      </rPr>
      <t>th</t>
    </r>
    <r>
      <rPr>
        <sz val="11"/>
        <color theme="1"/>
        <rFont val="Calibri"/>
        <family val="2"/>
        <scheme val="minor"/>
      </rPr>
      <t xml:space="preserve"> End Users page, the Cease option, should the rental price not show a negative figure?</t>
    </r>
  </si>
  <si>
    <t>WFLLA Core Services</t>
  </si>
  <si>
    <r>
      <rPr>
        <b/>
        <sz val="11"/>
        <rFont val="Arial"/>
        <family val="2"/>
      </rPr>
      <t>New</t>
    </r>
    <r>
      <rPr>
        <sz val="11"/>
        <rFont val="Arial"/>
        <family val="2"/>
      </rPr>
      <t xml:space="preserve"> Virtual Cable Connect Reference [if transferring]</t>
    </r>
  </si>
  <si>
    <r>
      <rPr>
        <b/>
        <sz val="11"/>
        <rFont val="Arial"/>
        <family val="2"/>
      </rPr>
      <t>Current</t>
    </r>
    <r>
      <rPr>
        <sz val="11"/>
        <rFont val="Arial"/>
        <family val="2"/>
      </rPr>
      <t xml:space="preserve"> Virtual Cable Connect Reference</t>
    </r>
  </si>
  <si>
    <t>Agent Remote Identifier (ARI)</t>
  </si>
  <si>
    <t>Cancel</t>
  </si>
  <si>
    <t>Amend/Modify</t>
  </si>
  <si>
    <t>01/04/23 </t>
  </si>
  <si>
    <t>£6.42 </t>
  </si>
  <si>
    <t>£9.52 </t>
  </si>
  <si>
    <t>£14.12 </t>
  </si>
  <si>
    <t>£17.22 </t>
  </si>
  <si>
    <t>£7.94 </t>
  </si>
  <si>
    <t>£11.04 </t>
  </si>
  <si>
    <t>£16.93 </t>
  </si>
  <si>
    <t>£20.03 </t>
  </si>
  <si>
    <t>£21.24 </t>
  </si>
  <si>
    <t>£11.12 </t>
  </si>
  <si>
    <t>£14.22 </t>
  </si>
  <si>
    <t>£20.11 </t>
  </si>
  <si>
    <t>£23.21 </t>
  </si>
  <si>
    <t>£11.20 </t>
  </si>
  <si>
    <t>£14.30 </t>
  </si>
  <si>
    <t>£20.19 </t>
  </si>
  <si>
    <t>£23.29 </t>
  </si>
  <si>
    <t>£11.45 </t>
  </si>
  <si>
    <t>£14.55 </t>
  </si>
  <si>
    <t>£20.44 </t>
  </si>
  <si>
    <t>£23.54 </t>
  </si>
  <si>
    <t>£15.87 </t>
  </si>
  <si>
    <t>£18.97 </t>
  </si>
  <si>
    <t>£24.86 </t>
  </si>
  <si>
    <t>£27.96 </t>
  </si>
  <si>
    <t>£15.86 </t>
  </si>
  <si>
    <t>£18.96 </t>
  </si>
  <si>
    <t>£24.85 </t>
  </si>
  <si>
    <t>£27.95 </t>
  </si>
  <si>
    <t>£16.05 </t>
  </si>
  <si>
    <t>£19.15 </t>
  </si>
  <si>
    <t>£25.04 </t>
  </si>
  <si>
    <t>£28.14 </t>
  </si>
  <si>
    <t>£26.64 </t>
  </si>
  <si>
    <t>£32.53 </t>
  </si>
  <si>
    <t>£35.63 </t>
  </si>
  <si>
    <t>£23.26 </t>
  </si>
  <si>
    <t>£26.36 </t>
  </si>
  <si>
    <t>£32.35 </t>
  </si>
  <si>
    <t>£35.35 </t>
  </si>
  <si>
    <t>£19.64 </t>
  </si>
  <si>
    <t>£22.74 </t>
  </si>
  <si>
    <t>£28.63 </t>
  </si>
  <si>
    <t>£31.73 </t>
  </si>
  <si>
    <t>£24.34 </t>
  </si>
  <si>
    <t>£30.23 </t>
  </si>
  <si>
    <t>£33.33 </t>
  </si>
  <si>
    <t>£20.74 </t>
  </si>
  <si>
    <t>£23.84 </t>
  </si>
  <si>
    <t>£29.73 </t>
  </si>
  <si>
    <t>£32.83 </t>
  </si>
  <si>
    <t>£29.17 </t>
  </si>
  <si>
    <t>£32.27 </t>
  </si>
  <si>
    <t>£38.16 </t>
  </si>
  <si>
    <t>£41.26 </t>
  </si>
  <si>
    <t>£34.94 </t>
  </si>
  <si>
    <t>£38.04 </t>
  </si>
  <si>
    <t>£43.93 </t>
  </si>
  <si>
    <t>£47.03 </t>
  </si>
  <si>
    <t>£22.99 </t>
  </si>
  <si>
    <t>£26.09 </t>
  </si>
  <si>
    <t>£31.98 </t>
  </si>
  <si>
    <t>£35.08 </t>
  </si>
  <si>
    <t>£40.68 </t>
  </si>
  <si>
    <t>£43.78 </t>
  </si>
  <si>
    <t>£49.67 </t>
  </si>
  <si>
    <t>£52.77 </t>
  </si>
  <si>
    <t>£26.02 </t>
  </si>
  <si>
    <t>£29.12 </t>
  </si>
  <si>
    <t>£35.01 </t>
  </si>
  <si>
    <t>£38.11 </t>
  </si>
  <si>
    <t>£67.11 </t>
  </si>
  <si>
    <t>£70.21 </t>
  </si>
  <si>
    <t>£76.10 </t>
  </si>
  <si>
    <t>£79.20 </t>
  </si>
  <si>
    <t>£28.54 </t>
  </si>
  <si>
    <t>£31.64 </t>
  </si>
  <si>
    <t>£37.53 </t>
  </si>
  <si>
    <t>£40.63 </t>
  </si>
  <si>
    <t>£26.84 </t>
  </si>
  <si>
    <t>£29.94 </t>
  </si>
  <si>
    <t>£35.83 </t>
  </si>
  <si>
    <t>£38.93 </t>
  </si>
  <si>
    <t>FibreLine LA 83/22</t>
  </si>
  <si>
    <t>FibreLine LA 168/78</t>
  </si>
  <si>
    <t>FibreLine LA 315/152</t>
  </si>
  <si>
    <t>FibreLine LA 521/252</t>
  </si>
  <si>
    <t>FibreLine LA 790/381</t>
  </si>
  <si>
    <t>FibreLine LA 950/507</t>
  </si>
  <si>
    <t>Deleted</t>
  </si>
  <si>
    <t>Version 003</t>
  </si>
  <si>
    <t>Expedite of a WFLLA FTTP Installation Order*** Category 1 and 2</t>
  </si>
  <si>
    <t>Expedite of a WFLLA FTTP Installation Order*** Category 3 and 4</t>
  </si>
  <si>
    <t>End User Contact Name</t>
  </si>
  <si>
    <t>End User Contact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</si>
</sst>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4" formatCode="_-&quot;£&quot;* #,##0.00_-;\-&quot;£&quot;* #,##0.00_-;_-&quot;£&quot;* &quot;-&quot;??_-;_-@_-"/>
    <numFmt numFmtId="164" formatCode="&quot;£&quot;#,##0.00"/>
    <numFmt numFmtId="165" formatCode="0;\-0;;@"/>
    <numFmt numFmtId="166" formatCode="dd/mm/yyyy;@"/>
  </numFmts>
  <fonts count="64" x14ac:knownFonts="1">
    <font>
      <sz val="11"/>
      <color theme="1"/>
      <name val="Calibri"/>
      <family val="2"/>
      <scheme val="minor"/>
    </font>
    <font>
      <sz val="11"/>
      <color theme="1"/>
      <name val="Calibri"/>
      <family val="2"/>
      <scheme val="minor"/>
    </font>
    <font>
      <sz val="10"/>
      <color theme="1"/>
      <name val="Arial"/>
      <family val="2"/>
    </font>
    <font>
      <sz val="11"/>
      <color theme="1"/>
      <name val="Arial"/>
      <family val="2"/>
    </font>
    <font>
      <sz val="32"/>
      <color theme="1"/>
      <name val="Arial"/>
      <family val="2"/>
    </font>
    <font>
      <b/>
      <sz val="32"/>
      <color theme="1"/>
      <name val="Arial"/>
      <family val="2"/>
    </font>
    <font>
      <b/>
      <sz val="11"/>
      <color rgb="FFFC8500"/>
      <name val="Arial"/>
      <family val="2"/>
    </font>
    <font>
      <b/>
      <sz val="10.5"/>
      <color theme="6"/>
      <name val="Arial"/>
      <family val="2"/>
    </font>
    <font>
      <sz val="10.5"/>
      <color theme="1"/>
      <name val="Arial"/>
      <family val="2"/>
    </font>
    <font>
      <b/>
      <sz val="12"/>
      <color theme="0"/>
      <name val="Arial"/>
      <family val="2"/>
    </font>
    <font>
      <b/>
      <sz val="14"/>
      <color theme="0"/>
      <name val="Arial"/>
      <family val="2"/>
    </font>
    <font>
      <sz val="14"/>
      <color theme="1"/>
      <name val="Arial"/>
      <family val="2"/>
    </font>
    <font>
      <sz val="9"/>
      <name val="Arial"/>
      <family val="2"/>
    </font>
    <font>
      <sz val="9"/>
      <color theme="0"/>
      <name val="Arial"/>
      <family val="2"/>
    </font>
    <font>
      <b/>
      <sz val="10"/>
      <color theme="3"/>
      <name val="Arial"/>
      <family val="2"/>
    </font>
    <font>
      <sz val="9"/>
      <color theme="1"/>
      <name val="Arial"/>
      <family val="2"/>
    </font>
    <font>
      <b/>
      <sz val="10"/>
      <color theme="1"/>
      <name val="Arial"/>
      <family val="2"/>
    </font>
    <font>
      <b/>
      <sz val="11"/>
      <color theme="0"/>
      <name val="Arial"/>
      <family val="2"/>
    </font>
    <font>
      <sz val="14"/>
      <name val="Arial"/>
      <family val="2"/>
    </font>
    <font>
      <sz val="11"/>
      <color theme="0"/>
      <name val="Arial"/>
      <family val="2"/>
    </font>
    <font>
      <sz val="10"/>
      <name val="Arial"/>
      <family val="2"/>
    </font>
    <font>
      <b/>
      <sz val="14"/>
      <color rgb="FF6E6259"/>
      <name val="Arial"/>
      <family val="2"/>
    </font>
    <font>
      <sz val="11"/>
      <name val="Arial"/>
      <family val="2"/>
    </font>
    <font>
      <b/>
      <sz val="10"/>
      <color theme="0"/>
      <name val="Arial"/>
      <family val="2"/>
    </font>
    <font>
      <b/>
      <sz val="11"/>
      <color theme="1"/>
      <name val="Arial"/>
      <family val="2"/>
    </font>
    <font>
      <sz val="14"/>
      <color theme="0"/>
      <name val="Arial"/>
      <family val="2"/>
    </font>
    <font>
      <sz val="10"/>
      <color theme="6"/>
      <name val="Arial"/>
      <family val="2"/>
    </font>
    <font>
      <b/>
      <sz val="10"/>
      <name val="Arial"/>
      <family val="2"/>
    </font>
    <font>
      <sz val="9"/>
      <color theme="6"/>
      <name val="Arial"/>
      <family val="2"/>
    </font>
    <font>
      <sz val="14"/>
      <color rgb="FF6E6259"/>
      <name val="Arial"/>
      <family val="2"/>
    </font>
    <font>
      <sz val="10"/>
      <color rgb="FF807F83"/>
      <name val="Arial"/>
      <family val="2"/>
    </font>
    <font>
      <sz val="11"/>
      <color rgb="FF807F83"/>
      <name val="Arial"/>
      <family val="2"/>
    </font>
    <font>
      <sz val="11"/>
      <color rgb="FFFF0000"/>
      <name val="Arial"/>
      <family val="2"/>
    </font>
    <font>
      <b/>
      <sz val="14"/>
      <color rgb="FFFC8500"/>
      <name val="Arial"/>
      <family val="2"/>
    </font>
    <font>
      <sz val="14"/>
      <color rgb="FFFC8500"/>
      <name val="Arial"/>
      <family val="2"/>
    </font>
    <font>
      <sz val="11"/>
      <color rgb="FF6E6259"/>
      <name val="Arial"/>
      <family val="2"/>
    </font>
    <font>
      <sz val="10"/>
      <color rgb="FF6E6259"/>
      <name val="Arial"/>
      <family val="2"/>
    </font>
    <font>
      <sz val="9"/>
      <color rgb="FFFF0000"/>
      <name val="Arial"/>
      <family val="2"/>
    </font>
    <font>
      <sz val="8"/>
      <name val="Arial"/>
      <family val="2"/>
    </font>
    <font>
      <sz val="8"/>
      <color theme="1"/>
      <name val="Arial"/>
      <family val="2"/>
    </font>
    <font>
      <b/>
      <sz val="8"/>
      <color theme="6"/>
      <name val="Arial"/>
      <family val="2"/>
    </font>
    <font>
      <sz val="8"/>
      <color theme="6"/>
      <name val="Arial"/>
      <family val="2"/>
    </font>
    <font>
      <b/>
      <sz val="18"/>
      <color rgb="FF6E6259"/>
      <name val="Arial"/>
      <family val="2"/>
    </font>
    <font>
      <b/>
      <sz val="11"/>
      <color rgb="FFFFFFFF"/>
      <name val="Arial"/>
      <family val="2"/>
    </font>
    <font>
      <sz val="11"/>
      <color rgb="FFFFFFFF"/>
      <name val="Arial"/>
      <family val="2"/>
    </font>
    <font>
      <sz val="10"/>
      <color rgb="FFFFFFFF"/>
      <name val="Arial"/>
      <family val="2"/>
    </font>
    <font>
      <sz val="8"/>
      <color rgb="FFFFFFFF"/>
      <name val="Arial"/>
      <family val="2"/>
    </font>
    <font>
      <b/>
      <sz val="10"/>
      <color rgb="FFFC8500"/>
      <name val="Arial"/>
      <family val="2"/>
    </font>
    <font>
      <sz val="8"/>
      <name val="Calibri"/>
      <family val="2"/>
      <scheme val="minor"/>
    </font>
    <font>
      <sz val="11"/>
      <color rgb="FFFF0000"/>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9"/>
      <color rgb="FFFFFFFF"/>
      <name val="Arial"/>
      <family val="2"/>
    </font>
    <font>
      <b/>
      <sz val="8"/>
      <color rgb="FFFFFFFF"/>
      <name val="Arial"/>
      <family val="2"/>
    </font>
    <font>
      <sz val="9"/>
      <color rgb="FFFFFFFF"/>
      <name val="Arial"/>
      <family val="2"/>
    </font>
    <font>
      <sz val="10"/>
      <color rgb="FF6E6259"/>
      <name val="Times New Roman"/>
      <family val="1"/>
    </font>
    <font>
      <b/>
      <sz val="10"/>
      <color theme="1"/>
      <name val="Calibri"/>
      <family val="2"/>
      <scheme val="minor"/>
    </font>
    <font>
      <sz val="10"/>
      <color rgb="FFFC8500"/>
      <name val="Arial"/>
      <family val="2"/>
    </font>
    <font>
      <vertAlign val="superscript"/>
      <sz val="11"/>
      <color theme="1"/>
      <name val="Calibri"/>
      <family val="2"/>
      <scheme val="minor"/>
    </font>
    <font>
      <sz val="11"/>
      <color rgb="FFFFFF00"/>
      <name val="Calibri"/>
      <family val="2"/>
      <scheme val="minor"/>
    </font>
    <font>
      <sz val="9"/>
      <color indexed="81"/>
      <name val="Tahoma"/>
      <family val="2"/>
    </font>
    <font>
      <b/>
      <sz val="9"/>
      <color indexed="81"/>
      <name val="Tahoma"/>
      <family val="2"/>
    </font>
    <font>
      <b/>
      <sz val="11"/>
      <name val="Arial"/>
      <family val="2"/>
    </font>
  </fonts>
  <fills count="17">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rgb="FF6E6259"/>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C8500"/>
        <bgColor indexed="64"/>
      </patternFill>
    </fill>
    <fill>
      <patternFill patternType="solid">
        <fgColor theme="3"/>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5"/>
        <bgColor indexed="64"/>
      </patternFill>
    </fill>
    <fill>
      <patternFill patternType="solid">
        <fgColor theme="5" tint="0.39997558519241921"/>
        <bgColor indexed="64"/>
      </patternFill>
    </fill>
    <fill>
      <patternFill patternType="solid">
        <fgColor rgb="FF92D050"/>
        <bgColor indexed="64"/>
      </patternFill>
    </fill>
    <fill>
      <patternFill patternType="solid">
        <fgColor rgb="FF00B0F0"/>
        <bgColor indexed="64"/>
      </patternFill>
    </fill>
    <fill>
      <patternFill patternType="solid">
        <fgColor theme="9" tint="0.59999389629810485"/>
        <bgColor indexed="64"/>
      </patternFill>
    </fill>
  </fills>
  <borders count="39">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theme="3" tint="0.79998168889431442"/>
      </left>
      <right style="thin">
        <color auto="1"/>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ouble">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64"/>
      </top>
      <bottom style="double">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348">
    <xf numFmtId="0" fontId="0" fillId="0" borderId="0" xfId="0"/>
    <xf numFmtId="0" fontId="2" fillId="2" borderId="0" xfId="0" applyFont="1" applyFill="1" applyProtection="1">
      <protection hidden="1"/>
    </xf>
    <xf numFmtId="0" fontId="2" fillId="2" borderId="0" xfId="0" applyFont="1" applyFill="1" applyAlignment="1" applyProtection="1">
      <alignment wrapText="1"/>
      <protection hidden="1"/>
    </xf>
    <xf numFmtId="0" fontId="3" fillId="2" borderId="1" xfId="0" applyFont="1" applyFill="1" applyBorder="1" applyProtection="1">
      <protection hidden="1"/>
    </xf>
    <xf numFmtId="0" fontId="3" fillId="2" borderId="2" xfId="0" applyFont="1" applyFill="1" applyBorder="1" applyProtection="1">
      <protection hidden="1"/>
    </xf>
    <xf numFmtId="0" fontId="2" fillId="2" borderId="2" xfId="0" applyFont="1" applyFill="1" applyBorder="1" applyProtection="1">
      <protection hidden="1"/>
    </xf>
    <xf numFmtId="0" fontId="2" fillId="2" borderId="3" xfId="0" applyFont="1" applyFill="1" applyBorder="1" applyProtection="1">
      <protection hidden="1"/>
    </xf>
    <xf numFmtId="0" fontId="2" fillId="2" borderId="4" xfId="0" applyFont="1" applyFill="1" applyBorder="1" applyProtection="1">
      <protection hidden="1"/>
    </xf>
    <xf numFmtId="0" fontId="3" fillId="2" borderId="4" xfId="0" applyFont="1" applyFill="1" applyBorder="1" applyProtection="1">
      <protection hidden="1"/>
    </xf>
    <xf numFmtId="0" fontId="3" fillId="2" borderId="0" xfId="0" applyFont="1" applyFill="1" applyProtection="1">
      <protection hidden="1"/>
    </xf>
    <xf numFmtId="0" fontId="4" fillId="2" borderId="0" xfId="0" applyFont="1" applyFill="1" applyAlignment="1" applyProtection="1">
      <alignment horizontal="left" vertical="top" indent="11"/>
      <protection hidden="1"/>
    </xf>
    <xf numFmtId="0" fontId="3" fillId="2" borderId="0" xfId="0" applyFont="1" applyFill="1" applyAlignment="1" applyProtection="1">
      <alignment horizontal="left" indent="1"/>
      <protection hidden="1"/>
    </xf>
    <xf numFmtId="0" fontId="2" fillId="2" borderId="5" xfId="0" applyFont="1" applyFill="1" applyBorder="1" applyProtection="1">
      <protection hidden="1"/>
    </xf>
    <xf numFmtId="0" fontId="5" fillId="2" borderId="0" xfId="0" applyFont="1" applyFill="1" applyProtection="1">
      <protection hidden="1"/>
    </xf>
    <xf numFmtId="0" fontId="6" fillId="2" borderId="0" xfId="0" applyFont="1" applyFill="1" applyProtection="1">
      <protection hidden="1"/>
    </xf>
    <xf numFmtId="0" fontId="7" fillId="2" borderId="0" xfId="0" applyFont="1" applyFill="1" applyAlignment="1" applyProtection="1">
      <alignment horizontal="left" vertical="top" indent="11"/>
      <protection hidden="1"/>
    </xf>
    <xf numFmtId="0" fontId="3" fillId="2" borderId="0" xfId="0" applyFont="1" applyFill="1" applyAlignment="1" applyProtection="1">
      <alignment vertical="center"/>
      <protection hidden="1"/>
    </xf>
    <xf numFmtId="0" fontId="8" fillId="2" borderId="0" xfId="0" applyFont="1" applyFill="1" applyAlignment="1" applyProtection="1">
      <alignment horizontal="left" vertical="top" indent="11"/>
      <protection hidden="1"/>
    </xf>
    <xf numFmtId="0" fontId="8" fillId="2" borderId="0" xfId="0" applyFont="1" applyFill="1" applyAlignment="1" applyProtection="1">
      <alignment vertical="top" wrapText="1"/>
      <protection hidden="1"/>
    </xf>
    <xf numFmtId="0" fontId="9" fillId="3" borderId="6" xfId="0" applyFont="1" applyFill="1" applyBorder="1" applyAlignment="1" applyProtection="1">
      <alignment horizontal="left" vertical="center" indent="1"/>
      <protection hidden="1"/>
    </xf>
    <xf numFmtId="0" fontId="9" fillId="3" borderId="7" xfId="0" applyFont="1" applyFill="1" applyBorder="1" applyAlignment="1" applyProtection="1">
      <alignment horizontal="center" vertical="center"/>
      <protection hidden="1"/>
    </xf>
    <xf numFmtId="0" fontId="9" fillId="3" borderId="8" xfId="0" applyFont="1" applyFill="1" applyBorder="1" applyAlignment="1" applyProtection="1">
      <alignment horizontal="center" vertical="center"/>
      <protection hidden="1"/>
    </xf>
    <xf numFmtId="14" fontId="11" fillId="2" borderId="10" xfId="0" applyNumberFormat="1" applyFont="1" applyFill="1" applyBorder="1" applyAlignment="1" applyProtection="1">
      <alignment horizontal="left" vertical="center" indent="2"/>
      <protection locked="0"/>
    </xf>
    <xf numFmtId="14" fontId="3" fillId="2" borderId="0" xfId="0" applyNumberFormat="1" applyFont="1" applyFill="1" applyAlignment="1" applyProtection="1">
      <alignment vertical="center"/>
      <protection hidden="1"/>
    </xf>
    <xf numFmtId="0" fontId="12" fillId="5" borderId="11" xfId="0" applyFont="1" applyFill="1" applyBorder="1" applyAlignment="1" applyProtection="1">
      <alignment horizontal="left" vertical="center" indent="1"/>
      <protection hidden="1"/>
    </xf>
    <xf numFmtId="0" fontId="12" fillId="2" borderId="0" xfId="0" applyFont="1" applyFill="1" applyAlignment="1" applyProtection="1">
      <alignment horizontal="left" indent="1"/>
      <protection hidden="1"/>
    </xf>
    <xf numFmtId="0" fontId="13" fillId="3" borderId="11" xfId="0" applyFont="1" applyFill="1" applyBorder="1" applyAlignment="1" applyProtection="1">
      <alignment horizontal="left" vertical="center" indent="1"/>
      <protection hidden="1"/>
    </xf>
    <xf numFmtId="0" fontId="11" fillId="2" borderId="0" xfId="0" applyFont="1" applyFill="1" applyProtection="1">
      <protection hidden="1"/>
    </xf>
    <xf numFmtId="0" fontId="11" fillId="2" borderId="0" xfId="0" applyFont="1" applyFill="1" applyAlignment="1" applyProtection="1">
      <alignment horizontal="left" indent="1"/>
      <protection hidden="1"/>
    </xf>
    <xf numFmtId="14" fontId="3" fillId="2" borderId="0" xfId="0" applyNumberFormat="1" applyFont="1" applyFill="1" applyProtection="1">
      <protection hidden="1"/>
    </xf>
    <xf numFmtId="0" fontId="15" fillId="6" borderId="11" xfId="0" applyFont="1" applyFill="1" applyBorder="1" applyAlignment="1" applyProtection="1">
      <alignment horizontal="left" vertical="center" wrapText="1"/>
      <protection hidden="1"/>
    </xf>
    <xf numFmtId="0" fontId="15" fillId="6" borderId="0" xfId="0" applyFont="1" applyFill="1" applyProtection="1">
      <protection hidden="1"/>
    </xf>
    <xf numFmtId="0" fontId="16" fillId="0" borderId="11" xfId="0" applyFont="1" applyBorder="1" applyAlignment="1" applyProtection="1">
      <alignment horizontal="left"/>
      <protection hidden="1"/>
    </xf>
    <xf numFmtId="0" fontId="2" fillId="0" borderId="11" xfId="0" applyFont="1" applyBorder="1" applyAlignment="1" applyProtection="1">
      <alignment horizontal="center" wrapText="1"/>
      <protection hidden="1"/>
    </xf>
    <xf numFmtId="0" fontId="2" fillId="0" borderId="11" xfId="0" applyFont="1" applyBorder="1" applyAlignment="1" applyProtection="1">
      <alignment horizontal="center"/>
      <protection hidden="1"/>
    </xf>
    <xf numFmtId="0" fontId="3" fillId="0" borderId="11" xfId="0" applyFont="1" applyBorder="1" applyAlignment="1" applyProtection="1">
      <alignment horizontal="center"/>
      <protection hidden="1"/>
    </xf>
    <xf numFmtId="0" fontId="17" fillId="2" borderId="0" xfId="0" applyFont="1" applyFill="1" applyAlignment="1" applyProtection="1">
      <alignment vertical="center"/>
      <protection hidden="1"/>
    </xf>
    <xf numFmtId="0" fontId="16" fillId="2" borderId="11" xfId="0" applyFont="1" applyFill="1" applyBorder="1" applyProtection="1">
      <protection hidden="1"/>
    </xf>
    <xf numFmtId="0" fontId="2" fillId="2" borderId="11" xfId="0" applyFont="1" applyFill="1" applyBorder="1" applyProtection="1">
      <protection hidden="1"/>
    </xf>
    <xf numFmtId="0" fontId="3" fillId="2" borderId="11" xfId="0" applyFont="1" applyFill="1" applyBorder="1" applyAlignment="1" applyProtection="1">
      <alignment horizontal="left" indent="1"/>
      <protection locked="0"/>
    </xf>
    <xf numFmtId="0" fontId="3" fillId="2" borderId="0" xfId="0" applyFont="1" applyFill="1" applyAlignment="1" applyProtection="1">
      <alignment wrapText="1"/>
      <protection hidden="1"/>
    </xf>
    <xf numFmtId="0" fontId="20" fillId="2" borderId="0" xfId="0" applyFont="1" applyFill="1" applyAlignment="1" applyProtection="1">
      <alignment horizontal="left" vertical="center" wrapText="1"/>
      <protection hidden="1"/>
    </xf>
    <xf numFmtId="164" fontId="22" fillId="0" borderId="0" xfId="0" applyNumberFormat="1" applyFont="1"/>
    <xf numFmtId="0" fontId="22" fillId="0" borderId="0" xfId="0" applyFont="1"/>
    <xf numFmtId="0" fontId="22" fillId="0" borderId="11" xfId="0" applyFont="1" applyBorder="1" applyAlignment="1" applyProtection="1">
      <alignment horizontal="center"/>
      <protection hidden="1"/>
    </xf>
    <xf numFmtId="0" fontId="3" fillId="2" borderId="4" xfId="0" applyFont="1" applyFill="1" applyBorder="1" applyAlignment="1" applyProtection="1">
      <alignment horizontal="center" vertical="center"/>
      <protection hidden="1"/>
    </xf>
    <xf numFmtId="164" fontId="2" fillId="0" borderId="11" xfId="0" applyNumberFormat="1" applyFont="1" applyBorder="1" applyAlignment="1" applyProtection="1">
      <alignment horizontal="center"/>
      <protection hidden="1"/>
    </xf>
    <xf numFmtId="0" fontId="23" fillId="2" borderId="4" xfId="0" applyFont="1" applyFill="1" applyBorder="1" applyAlignment="1" applyProtection="1">
      <alignment vertical="center"/>
      <protection hidden="1"/>
    </xf>
    <xf numFmtId="0" fontId="23" fillId="2" borderId="0" xfId="0" applyFont="1" applyFill="1" applyAlignment="1" applyProtection="1">
      <alignment vertical="center"/>
      <protection hidden="1"/>
    </xf>
    <xf numFmtId="0" fontId="15" fillId="2" borderId="11" xfId="0" applyFont="1" applyFill="1" applyBorder="1" applyAlignment="1" applyProtection="1">
      <alignment horizontal="left" vertical="center" wrapText="1"/>
      <protection hidden="1"/>
    </xf>
    <xf numFmtId="0" fontId="15" fillId="2" borderId="0" xfId="0" applyFont="1" applyFill="1" applyProtection="1">
      <protection hidden="1"/>
    </xf>
    <xf numFmtId="0" fontId="24" fillId="0" borderId="11" xfId="0" applyFont="1" applyBorder="1" applyProtection="1">
      <protection hidden="1"/>
    </xf>
    <xf numFmtId="164" fontId="3" fillId="0" borderId="11" xfId="0" applyNumberFormat="1" applyFont="1" applyBorder="1" applyAlignment="1" applyProtection="1">
      <alignment horizontal="center"/>
      <protection hidden="1"/>
    </xf>
    <xf numFmtId="0" fontId="3" fillId="0" borderId="11" xfId="0" applyFont="1" applyBorder="1" applyProtection="1">
      <protection hidden="1"/>
    </xf>
    <xf numFmtId="0" fontId="13" fillId="2" borderId="4" xfId="0" applyFont="1" applyFill="1" applyBorder="1" applyAlignment="1" applyProtection="1">
      <alignment vertical="center"/>
      <protection hidden="1"/>
    </xf>
    <xf numFmtId="0" fontId="24" fillId="0" borderId="11" xfId="0" applyFont="1" applyBorder="1" applyAlignment="1" applyProtection="1">
      <alignment horizontal="left"/>
      <protection hidden="1"/>
    </xf>
    <xf numFmtId="0" fontId="26" fillId="0" borderId="11" xfId="0" applyFont="1" applyBorder="1" applyAlignment="1" applyProtection="1">
      <alignment horizontal="center" wrapText="1"/>
      <protection hidden="1"/>
    </xf>
    <xf numFmtId="0" fontId="15" fillId="2" borderId="4" xfId="0" applyFont="1" applyFill="1" applyBorder="1" applyAlignment="1" applyProtection="1">
      <alignment vertical="center"/>
      <protection hidden="1"/>
    </xf>
    <xf numFmtId="0" fontId="24" fillId="0" borderId="14" xfId="0" applyFont="1" applyBorder="1" applyAlignment="1" applyProtection="1">
      <alignment horizontal="left"/>
      <protection hidden="1"/>
    </xf>
    <xf numFmtId="164" fontId="2" fillId="0" borderId="14" xfId="0" applyNumberFormat="1" applyFont="1" applyBorder="1" applyAlignment="1" applyProtection="1">
      <alignment horizontal="center" wrapText="1"/>
      <protection hidden="1"/>
    </xf>
    <xf numFmtId="0" fontId="3" fillId="0" borderId="14" xfId="0" applyFont="1" applyBorder="1" applyAlignment="1" applyProtection="1">
      <alignment horizontal="center"/>
      <protection hidden="1"/>
    </xf>
    <xf numFmtId="0" fontId="15" fillId="2" borderId="4" xfId="0" applyFont="1" applyFill="1" applyBorder="1" applyProtection="1">
      <protection hidden="1"/>
    </xf>
    <xf numFmtId="0" fontId="27" fillId="2" borderId="12" xfId="0" applyFont="1" applyFill="1" applyBorder="1" applyAlignment="1" applyProtection="1">
      <alignment vertical="center"/>
      <protection hidden="1"/>
    </xf>
    <xf numFmtId="0" fontId="20" fillId="2" borderId="0" xfId="0" applyFont="1" applyFill="1" applyProtection="1">
      <protection hidden="1"/>
    </xf>
    <xf numFmtId="164" fontId="2" fillId="0" borderId="11" xfId="0" applyNumberFormat="1" applyFont="1" applyBorder="1" applyAlignment="1" applyProtection="1">
      <alignment horizontal="center" wrapText="1"/>
      <protection hidden="1"/>
    </xf>
    <xf numFmtId="0" fontId="12" fillId="5" borderId="11" xfId="0" applyFont="1" applyFill="1" applyBorder="1" applyAlignment="1" applyProtection="1">
      <alignment horizontal="left" vertical="center" wrapText="1" indent="1"/>
      <protection hidden="1"/>
    </xf>
    <xf numFmtId="0" fontId="12" fillId="5" borderId="9" xfId="0" applyFont="1" applyFill="1" applyBorder="1" applyAlignment="1" applyProtection="1">
      <alignment horizontal="left" vertical="center" wrapText="1" indent="1"/>
      <protection hidden="1"/>
    </xf>
    <xf numFmtId="0" fontId="2" fillId="5" borderId="10" xfId="0" applyFont="1" applyFill="1" applyBorder="1" applyAlignment="1" applyProtection="1">
      <alignment horizontal="center" vertical="center"/>
      <protection hidden="1"/>
    </xf>
    <xf numFmtId="0" fontId="13" fillId="8" borderId="11" xfId="0" applyFont="1" applyFill="1" applyBorder="1" applyAlignment="1" applyProtection="1">
      <alignment horizontal="center" vertical="center" wrapText="1"/>
      <protection hidden="1"/>
    </xf>
    <xf numFmtId="0" fontId="12" fillId="5" borderId="11" xfId="0" applyFont="1" applyFill="1" applyBorder="1" applyAlignment="1" applyProtection="1">
      <alignment horizontal="center" vertical="center" wrapText="1"/>
      <protection hidden="1"/>
    </xf>
    <xf numFmtId="0" fontId="12" fillId="5" borderId="9" xfId="0" applyFont="1" applyFill="1" applyBorder="1" applyAlignment="1" applyProtection="1">
      <alignment vertical="center" wrapText="1"/>
      <protection hidden="1"/>
    </xf>
    <xf numFmtId="0" fontId="28" fillId="5" borderId="11" xfId="0" applyFont="1" applyFill="1" applyBorder="1" applyAlignment="1" applyProtection="1">
      <alignment horizontal="left" vertical="center" wrapText="1" indent="1"/>
      <protection hidden="1"/>
    </xf>
    <xf numFmtId="0" fontId="15" fillId="5" borderId="9" xfId="0" applyFont="1" applyFill="1" applyBorder="1" applyAlignment="1" applyProtection="1">
      <alignment vertical="center"/>
      <protection hidden="1"/>
    </xf>
    <xf numFmtId="0" fontId="2" fillId="5" borderId="9" xfId="0" applyFont="1" applyFill="1" applyBorder="1" applyAlignment="1" applyProtection="1">
      <alignment vertical="center"/>
      <protection hidden="1"/>
    </xf>
    <xf numFmtId="0" fontId="15" fillId="2" borderId="0" xfId="0" applyFont="1" applyFill="1" applyAlignment="1" applyProtection="1">
      <alignment vertical="center"/>
      <protection hidden="1"/>
    </xf>
    <xf numFmtId="0" fontId="15" fillId="2" borderId="11" xfId="0" applyFont="1" applyFill="1" applyBorder="1" applyAlignment="1" applyProtection="1">
      <alignment horizontal="left" vertical="center" wrapText="1" indent="1"/>
      <protection hidden="1"/>
    </xf>
    <xf numFmtId="0" fontId="15" fillId="2" borderId="9" xfId="0" applyFont="1" applyFill="1" applyBorder="1" applyAlignment="1" applyProtection="1">
      <alignment horizontal="left" vertical="center" wrapText="1" indent="1"/>
      <protection hidden="1"/>
    </xf>
    <xf numFmtId="0" fontId="15" fillId="2" borderId="15" xfId="0" applyFont="1" applyFill="1" applyBorder="1" applyAlignment="1" applyProtection="1">
      <alignment horizontal="left" vertical="center" wrapText="1" indent="1"/>
      <protection hidden="1"/>
    </xf>
    <xf numFmtId="0" fontId="15" fillId="2" borderId="11"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left" vertical="center" indent="1"/>
      <protection hidden="1"/>
    </xf>
    <xf numFmtId="0" fontId="15" fillId="2" borderId="9" xfId="0" applyFont="1" applyFill="1" applyBorder="1" applyAlignment="1" applyProtection="1">
      <alignment vertical="center" wrapText="1"/>
      <protection hidden="1"/>
    </xf>
    <xf numFmtId="0" fontId="2" fillId="2" borderId="9" xfId="0" applyFont="1" applyFill="1" applyBorder="1" applyProtection="1">
      <protection hidden="1"/>
    </xf>
    <xf numFmtId="0" fontId="11" fillId="2" borderId="0" xfId="0" applyFont="1" applyFill="1" applyAlignment="1" applyProtection="1">
      <alignment horizontal="left" vertical="center" wrapText="1" indent="1"/>
      <protection locked="0"/>
    </xf>
    <xf numFmtId="0" fontId="11" fillId="2" borderId="0" xfId="0" applyFont="1" applyFill="1" applyAlignment="1" applyProtection="1">
      <alignment horizontal="center" vertical="center" wrapText="1"/>
      <protection locked="0"/>
    </xf>
    <xf numFmtId="49" fontId="11" fillId="2" borderId="0" xfId="0" applyNumberFormat="1" applyFont="1" applyFill="1" applyAlignment="1" applyProtection="1">
      <alignment horizontal="center" vertical="center" wrapText="1"/>
      <protection locked="0"/>
    </xf>
    <xf numFmtId="0" fontId="19" fillId="2" borderId="0" xfId="0" applyFont="1" applyFill="1" applyProtection="1">
      <protection hidden="1"/>
    </xf>
    <xf numFmtId="164" fontId="29" fillId="5" borderId="11" xfId="0" applyNumberFormat="1" applyFont="1" applyFill="1" applyBorder="1" applyAlignment="1" applyProtection="1">
      <alignment horizontal="center"/>
      <protection hidden="1"/>
    </xf>
    <xf numFmtId="0" fontId="30" fillId="2" borderId="4" xfId="0" applyFont="1" applyFill="1" applyBorder="1" applyProtection="1">
      <protection hidden="1"/>
    </xf>
    <xf numFmtId="0" fontId="31" fillId="2" borderId="0" xfId="0" applyFont="1" applyFill="1" applyProtection="1">
      <protection hidden="1"/>
    </xf>
    <xf numFmtId="0" fontId="32" fillId="2" borderId="0" xfId="0" applyFont="1" applyFill="1" applyAlignment="1" applyProtection="1">
      <alignment horizontal="center" vertical="center" wrapText="1"/>
      <protection hidden="1"/>
    </xf>
    <xf numFmtId="0" fontId="32" fillId="2" borderId="0" xfId="0" applyFont="1" applyFill="1" applyProtection="1">
      <protection hidden="1"/>
    </xf>
    <xf numFmtId="0" fontId="34" fillId="2" borderId="0" xfId="0" applyFont="1" applyFill="1" applyAlignment="1" applyProtection="1">
      <alignment horizontal="right" indent="2"/>
      <protection hidden="1"/>
    </xf>
    <xf numFmtId="164" fontId="29" fillId="5" borderId="11" xfId="0" applyNumberFormat="1" applyFont="1" applyFill="1" applyBorder="1" applyProtection="1">
      <protection hidden="1"/>
    </xf>
    <xf numFmtId="164" fontId="35" fillId="2" borderId="0" xfId="0" applyNumberFormat="1" applyFont="1" applyFill="1" applyAlignment="1" applyProtection="1">
      <alignment horizontal="center" vertical="center"/>
      <protection hidden="1"/>
    </xf>
    <xf numFmtId="0" fontId="2" fillId="2" borderId="16" xfId="0" applyFont="1" applyFill="1" applyBorder="1" applyProtection="1">
      <protection hidden="1"/>
    </xf>
    <xf numFmtId="0" fontId="2" fillId="2" borderId="17" xfId="0" applyFont="1" applyFill="1" applyBorder="1" applyProtection="1">
      <protection hidden="1"/>
    </xf>
    <xf numFmtId="0" fontId="2" fillId="2" borderId="17" xfId="0" applyFont="1" applyFill="1" applyBorder="1" applyAlignment="1" applyProtection="1">
      <alignment wrapText="1"/>
      <protection hidden="1"/>
    </xf>
    <xf numFmtId="0" fontId="2" fillId="2" borderId="18" xfId="0" applyFont="1" applyFill="1" applyBorder="1" applyProtection="1">
      <protection hidden="1"/>
    </xf>
    <xf numFmtId="0" fontId="12" fillId="2" borderId="0" xfId="0" applyFont="1" applyFill="1" applyAlignment="1" applyProtection="1">
      <alignment horizontal="left" vertical="center" wrapText="1" indent="1"/>
      <protection hidden="1"/>
    </xf>
    <xf numFmtId="0" fontId="30" fillId="2" borderId="0" xfId="0" applyFont="1" applyFill="1" applyAlignment="1" applyProtection="1">
      <alignment horizontal="center"/>
      <protection hidden="1"/>
    </xf>
    <xf numFmtId="164" fontId="37" fillId="2" borderId="0" xfId="0" applyNumberFormat="1" applyFont="1" applyFill="1" applyAlignment="1" applyProtection="1">
      <alignment horizontal="center" vertical="center"/>
      <protection hidden="1"/>
    </xf>
    <xf numFmtId="0" fontId="37" fillId="2" borderId="0" xfId="0" applyFont="1" applyFill="1" applyAlignment="1" applyProtection="1">
      <alignment horizontal="center" vertical="center"/>
      <protection hidden="1"/>
    </xf>
    <xf numFmtId="0" fontId="15" fillId="2" borderId="0" xfId="0" applyFont="1" applyFill="1" applyAlignment="1" applyProtection="1">
      <alignment horizontal="left" vertical="center" wrapText="1"/>
      <protection hidden="1"/>
    </xf>
    <xf numFmtId="0" fontId="2" fillId="5" borderId="0" xfId="0" applyFont="1" applyFill="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2" fillId="9" borderId="9" xfId="0" applyFont="1" applyFill="1" applyBorder="1" applyAlignment="1" applyProtection="1">
      <alignment vertical="center" wrapText="1"/>
      <protection hidden="1"/>
    </xf>
    <xf numFmtId="0" fontId="12" fillId="9" borderId="10" xfId="0" applyFont="1" applyFill="1" applyBorder="1" applyAlignment="1" applyProtection="1">
      <alignment vertical="center" wrapText="1"/>
      <protection hidden="1"/>
    </xf>
    <xf numFmtId="0" fontId="12" fillId="9" borderId="11" xfId="0" applyFont="1" applyFill="1" applyBorder="1" applyAlignment="1" applyProtection="1">
      <alignment horizontal="center" vertical="center" wrapText="1"/>
      <protection hidden="1"/>
    </xf>
    <xf numFmtId="0" fontId="2" fillId="5"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165" fontId="38" fillId="2" borderId="9" xfId="0" applyNumberFormat="1" applyFont="1" applyFill="1" applyBorder="1" applyAlignment="1" applyProtection="1">
      <alignment vertical="center"/>
      <protection hidden="1"/>
    </xf>
    <xf numFmtId="165" fontId="38" fillId="2" borderId="10" xfId="0" applyNumberFormat="1" applyFont="1" applyFill="1" applyBorder="1" applyAlignment="1" applyProtection="1">
      <alignment vertical="center"/>
      <protection hidden="1"/>
    </xf>
    <xf numFmtId="165" fontId="38" fillId="2" borderId="11" xfId="0" applyNumberFormat="1" applyFont="1" applyFill="1" applyBorder="1" applyAlignment="1" applyProtection="1">
      <alignment horizontal="center" vertical="center"/>
      <protection hidden="1"/>
    </xf>
    <xf numFmtId="0" fontId="3" fillId="5" borderId="1" xfId="0" applyFont="1" applyFill="1" applyBorder="1" applyProtection="1">
      <protection hidden="1"/>
    </xf>
    <xf numFmtId="0" fontId="3" fillId="5" borderId="2" xfId="0" applyFont="1" applyFill="1" applyBorder="1" applyProtection="1">
      <protection hidden="1"/>
    </xf>
    <xf numFmtId="0" fontId="2" fillId="5" borderId="2" xfId="0" applyFont="1" applyFill="1" applyBorder="1" applyProtection="1">
      <protection hidden="1"/>
    </xf>
    <xf numFmtId="0" fontId="2" fillId="5" borderId="3" xfId="0" applyFont="1" applyFill="1" applyBorder="1" applyProtection="1">
      <protection hidden="1"/>
    </xf>
    <xf numFmtId="0" fontId="3" fillId="5" borderId="4" xfId="0" applyFont="1" applyFill="1" applyBorder="1" applyProtection="1">
      <protection hidden="1"/>
    </xf>
    <xf numFmtId="0" fontId="3" fillId="5" borderId="0" xfId="0" applyFont="1" applyFill="1" applyProtection="1">
      <protection hidden="1"/>
    </xf>
    <xf numFmtId="0" fontId="2" fillId="5" borderId="0" xfId="0" applyFont="1" applyFill="1" applyProtection="1">
      <protection hidden="1"/>
    </xf>
    <xf numFmtId="0" fontId="2" fillId="5" borderId="5" xfId="0" applyFont="1" applyFill="1" applyBorder="1" applyProtection="1">
      <protection hidden="1"/>
    </xf>
    <xf numFmtId="0" fontId="2" fillId="2" borderId="0" xfId="0" applyFont="1" applyFill="1" applyAlignment="1" applyProtection="1">
      <alignment vertical="center"/>
      <protection hidden="1"/>
    </xf>
    <xf numFmtId="0" fontId="10" fillId="3" borderId="9" xfId="0" applyFont="1" applyFill="1" applyBorder="1" applyAlignment="1" applyProtection="1">
      <alignment vertical="center"/>
      <protection hidden="1"/>
    </xf>
    <xf numFmtId="0" fontId="10" fillId="3" borderId="12" xfId="0" applyFont="1" applyFill="1" applyBorder="1" applyAlignment="1" applyProtection="1">
      <alignment vertical="center"/>
      <protection hidden="1"/>
    </xf>
    <xf numFmtId="0" fontId="10" fillId="3" borderId="10" xfId="0" applyFont="1" applyFill="1" applyBorder="1" applyAlignment="1" applyProtection="1">
      <alignment vertical="center"/>
      <protection hidden="1"/>
    </xf>
    <xf numFmtId="0" fontId="11" fillId="5" borderId="0" xfId="0" applyFont="1" applyFill="1" applyProtection="1">
      <protection hidden="1"/>
    </xf>
    <xf numFmtId="0" fontId="10" fillId="5" borderId="0" xfId="0" applyFont="1" applyFill="1" applyAlignment="1" applyProtection="1">
      <alignment vertical="center"/>
      <protection hidden="1"/>
    </xf>
    <xf numFmtId="0" fontId="3" fillId="5" borderId="4" xfId="0" applyFont="1" applyFill="1" applyBorder="1" applyAlignment="1" applyProtection="1">
      <alignment vertical="center"/>
      <protection hidden="1"/>
    </xf>
    <xf numFmtId="0" fontId="18" fillId="10" borderId="11" xfId="0" applyFont="1" applyFill="1" applyBorder="1" applyAlignment="1" applyProtection="1">
      <alignment horizontal="center" vertical="center" wrapText="1"/>
      <protection hidden="1"/>
    </xf>
    <xf numFmtId="0" fontId="18" fillId="10" borderId="11" xfId="0" applyFont="1" applyFill="1" applyBorder="1" applyAlignment="1" applyProtection="1">
      <alignment horizontal="left" vertical="center" wrapText="1" indent="1"/>
      <protection hidden="1"/>
    </xf>
    <xf numFmtId="0" fontId="18" fillId="10" borderId="9" xfId="0" applyFont="1" applyFill="1" applyBorder="1" applyAlignment="1" applyProtection="1">
      <alignment horizontal="left" vertical="center" wrapText="1" indent="1"/>
      <protection hidden="1"/>
    </xf>
    <xf numFmtId="0" fontId="11" fillId="10" borderId="9" xfId="0" applyFont="1" applyFill="1" applyBorder="1" applyAlignment="1" applyProtection="1">
      <alignment horizontal="center" vertical="center" wrapText="1"/>
      <protection hidden="1"/>
    </xf>
    <xf numFmtId="0" fontId="11" fillId="10" borderId="11" xfId="0" applyFont="1" applyFill="1" applyBorder="1" applyAlignment="1" applyProtection="1">
      <alignment horizontal="center" vertical="center" wrapText="1"/>
      <protection hidden="1"/>
    </xf>
    <xf numFmtId="0" fontId="18" fillId="10" borderId="10" xfId="0" applyFont="1" applyFill="1" applyBorder="1" applyAlignment="1" applyProtection="1">
      <alignment horizontal="center" vertical="center" wrapText="1"/>
      <protection hidden="1"/>
    </xf>
    <xf numFmtId="0" fontId="2" fillId="5" borderId="5" xfId="0" applyFont="1" applyFill="1" applyBorder="1" applyAlignment="1" applyProtection="1">
      <alignment vertical="center"/>
      <protection hidden="1"/>
    </xf>
    <xf numFmtId="165" fontId="18" fillId="2" borderId="11" xfId="0" applyNumberFormat="1" applyFont="1" applyFill="1" applyBorder="1" applyAlignment="1" applyProtection="1">
      <alignment horizontal="center" vertical="center"/>
      <protection hidden="1"/>
    </xf>
    <xf numFmtId="165" fontId="18" fillId="2" borderId="11" xfId="0" applyNumberFormat="1" applyFont="1" applyFill="1" applyBorder="1" applyAlignment="1" applyProtection="1">
      <alignment horizontal="left" vertical="center" indent="1"/>
      <protection locked="0"/>
    </xf>
    <xf numFmtId="165" fontId="18" fillId="2" borderId="9" xfId="0" applyNumberFormat="1" applyFont="1" applyFill="1" applyBorder="1" applyAlignment="1" applyProtection="1">
      <alignment horizontal="left" vertical="center" indent="1"/>
      <protection locked="0"/>
    </xf>
    <xf numFmtId="165" fontId="18" fillId="2" borderId="11" xfId="0" applyNumberFormat="1" applyFont="1" applyFill="1" applyBorder="1" applyAlignment="1" applyProtection="1">
      <alignment horizontal="center" vertical="center"/>
      <protection locked="0"/>
    </xf>
    <xf numFmtId="1" fontId="18" fillId="2" borderId="11" xfId="0" applyNumberFormat="1" applyFont="1" applyFill="1" applyBorder="1" applyAlignment="1" applyProtection="1">
      <alignment horizontal="center" vertical="center"/>
      <protection locked="0"/>
    </xf>
    <xf numFmtId="1" fontId="18" fillId="2" borderId="10" xfId="0" applyNumberFormat="1" applyFont="1" applyFill="1" applyBorder="1" applyAlignment="1" applyProtection="1">
      <alignment horizontal="center" vertical="center"/>
      <protection locked="0"/>
    </xf>
    <xf numFmtId="165" fontId="2" fillId="2" borderId="0" xfId="0" applyNumberFormat="1" applyFont="1" applyFill="1" applyAlignment="1" applyProtection="1">
      <alignment horizontal="center"/>
      <protection hidden="1"/>
    </xf>
    <xf numFmtId="14" fontId="2" fillId="2" borderId="0" xfId="0" applyNumberFormat="1" applyFont="1" applyFill="1" applyProtection="1">
      <protection hidden="1"/>
    </xf>
    <xf numFmtId="0" fontId="10" fillId="3" borderId="9" xfId="0" applyFont="1" applyFill="1" applyBorder="1" applyProtection="1">
      <protection hidden="1"/>
    </xf>
    <xf numFmtId="0" fontId="17" fillId="3" borderId="12" xfId="0" applyFont="1" applyFill="1" applyBorder="1" applyProtection="1">
      <protection hidden="1"/>
    </xf>
    <xf numFmtId="0" fontId="17" fillId="3" borderId="10" xfId="0" applyFont="1" applyFill="1" applyBorder="1" applyProtection="1">
      <protection hidden="1"/>
    </xf>
    <xf numFmtId="0" fontId="17" fillId="11" borderId="9" xfId="0" applyFont="1" applyFill="1" applyBorder="1" applyAlignment="1" applyProtection="1">
      <alignment vertical="center"/>
      <protection hidden="1"/>
    </xf>
    <xf numFmtId="0" fontId="19" fillId="11" borderId="12" xfId="0" applyFont="1" applyFill="1" applyBorder="1" applyAlignment="1" applyProtection="1">
      <alignment vertical="center"/>
      <protection hidden="1"/>
    </xf>
    <xf numFmtId="0" fontId="19" fillId="11" borderId="10" xfId="0" applyFont="1" applyFill="1" applyBorder="1" applyAlignment="1" applyProtection="1">
      <alignment vertical="center"/>
      <protection hidden="1"/>
    </xf>
    <xf numFmtId="0" fontId="17" fillId="11" borderId="9" xfId="0" applyFont="1" applyFill="1" applyBorder="1" applyProtection="1">
      <protection hidden="1"/>
    </xf>
    <xf numFmtId="0" fontId="19" fillId="11" borderId="12" xfId="0" applyFont="1" applyFill="1" applyBorder="1" applyProtection="1">
      <protection hidden="1"/>
    </xf>
    <xf numFmtId="0" fontId="19" fillId="11" borderId="10" xfId="0" applyFont="1" applyFill="1" applyBorder="1" applyProtection="1">
      <protection hidden="1"/>
    </xf>
    <xf numFmtId="0" fontId="24" fillId="2" borderId="11" xfId="0" applyFont="1" applyFill="1" applyBorder="1" applyAlignment="1" applyProtection="1">
      <alignment horizontal="center"/>
      <protection hidden="1"/>
    </xf>
    <xf numFmtId="0" fontId="3" fillId="2" borderId="0" xfId="0" applyFont="1" applyFill="1" applyAlignment="1" applyProtection="1">
      <alignment horizontal="center"/>
      <protection hidden="1"/>
    </xf>
    <xf numFmtId="0" fontId="3" fillId="2" borderId="11" xfId="0" applyFont="1" applyFill="1" applyBorder="1" applyAlignment="1" applyProtection="1">
      <alignment horizontal="center"/>
      <protection hidden="1"/>
    </xf>
    <xf numFmtId="0" fontId="3" fillId="5" borderId="16" xfId="0" applyFont="1" applyFill="1" applyBorder="1" applyProtection="1">
      <protection hidden="1"/>
    </xf>
    <xf numFmtId="0" fontId="3" fillId="5" borderId="17" xfId="0" applyFont="1" applyFill="1" applyBorder="1" applyProtection="1">
      <protection hidden="1"/>
    </xf>
    <xf numFmtId="0" fontId="2" fillId="5" borderId="17" xfId="0" applyFont="1" applyFill="1" applyBorder="1" applyProtection="1">
      <protection hidden="1"/>
    </xf>
    <xf numFmtId="0" fontId="2" fillId="5" borderId="18" xfId="0" applyFont="1" applyFill="1" applyBorder="1" applyProtection="1">
      <protection hidden="1"/>
    </xf>
    <xf numFmtId="0" fontId="15" fillId="2" borderId="0" xfId="0" applyFont="1" applyFill="1" applyAlignment="1" applyProtection="1">
      <alignment horizontal="left" vertical="center" wrapText="1" indent="1"/>
      <protection hidden="1"/>
    </xf>
    <xf numFmtId="14" fontId="15" fillId="2" borderId="0" xfId="0" applyNumberFormat="1" applyFont="1" applyFill="1" applyAlignment="1" applyProtection="1">
      <alignment horizontal="left" indent="1"/>
      <protection hidden="1"/>
    </xf>
    <xf numFmtId="164" fontId="15" fillId="2" borderId="0" xfId="0" applyNumberFormat="1" applyFont="1" applyFill="1" applyAlignment="1" applyProtection="1">
      <alignment horizontal="left" vertical="center" indent="1"/>
      <protection hidden="1"/>
    </xf>
    <xf numFmtId="164" fontId="39" fillId="2" borderId="0" xfId="0" applyNumberFormat="1" applyFont="1" applyFill="1" applyAlignment="1" applyProtection="1">
      <alignment horizontal="left" vertical="center" indent="1"/>
      <protection hidden="1"/>
    </xf>
    <xf numFmtId="164" fontId="2" fillId="2" borderId="11" xfId="0" applyNumberFormat="1" applyFont="1" applyFill="1" applyBorder="1" applyProtection="1">
      <protection hidden="1"/>
    </xf>
    <xf numFmtId="164" fontId="2" fillId="2" borderId="0" xfId="0" applyNumberFormat="1" applyFont="1" applyFill="1" applyProtection="1">
      <protection hidden="1"/>
    </xf>
    <xf numFmtId="0" fontId="40" fillId="2" borderId="0" xfId="0" applyFont="1" applyFill="1" applyAlignment="1" applyProtection="1">
      <alignment horizontal="right"/>
      <protection hidden="1"/>
    </xf>
    <xf numFmtId="164" fontId="41" fillId="2" borderId="0" xfId="0" applyNumberFormat="1" applyFont="1" applyFill="1" applyAlignment="1" applyProtection="1">
      <alignment horizontal="left" indent="1"/>
      <protection hidden="1"/>
    </xf>
    <xf numFmtId="0" fontId="15" fillId="2" borderId="0" xfId="0" applyFont="1" applyFill="1" applyAlignment="1" applyProtection="1">
      <alignment horizontal="center"/>
      <protection hidden="1"/>
    </xf>
    <xf numFmtId="0" fontId="15" fillId="5" borderId="11" xfId="0" applyFont="1" applyFill="1" applyBorder="1" applyAlignment="1" applyProtection="1">
      <alignment horizontal="center" vertical="center" wrapText="1"/>
      <protection hidden="1"/>
    </xf>
    <xf numFmtId="164" fontId="15" fillId="2" borderId="11" xfId="0" applyNumberFormat="1" applyFont="1" applyFill="1" applyBorder="1" applyAlignment="1" applyProtection="1">
      <alignment horizontal="center" vertical="center"/>
      <protection hidden="1"/>
    </xf>
    <xf numFmtId="164" fontId="12" fillId="2" borderId="11" xfId="1" applyNumberFormat="1" applyFont="1" applyFill="1" applyBorder="1" applyAlignment="1" applyProtection="1">
      <alignment horizontal="center" vertical="center" wrapText="1"/>
      <protection hidden="1"/>
    </xf>
    <xf numFmtId="164" fontId="12" fillId="2" borderId="11" xfId="0" applyNumberFormat="1" applyFont="1" applyFill="1" applyBorder="1" applyAlignment="1" applyProtection="1">
      <alignment horizontal="center" vertical="center" wrapText="1"/>
      <protection hidden="1"/>
    </xf>
    <xf numFmtId="0" fontId="18" fillId="10" borderId="9" xfId="0" applyFont="1" applyFill="1" applyBorder="1" applyAlignment="1" applyProtection="1">
      <alignment vertical="center" wrapText="1"/>
      <protection hidden="1"/>
    </xf>
    <xf numFmtId="165" fontId="18" fillId="2" borderId="9" xfId="0" applyNumberFormat="1" applyFont="1" applyFill="1" applyBorder="1" applyAlignment="1">
      <alignment vertical="center"/>
    </xf>
    <xf numFmtId="165" fontId="2" fillId="2" borderId="0" xfId="0" applyNumberFormat="1" applyFont="1" applyFill="1" applyProtection="1">
      <protection hidden="1"/>
    </xf>
    <xf numFmtId="0" fontId="42" fillId="0" borderId="0" xfId="0" applyFont="1" applyAlignment="1">
      <alignment horizontal="left" vertical="center"/>
    </xf>
    <xf numFmtId="0" fontId="33" fillId="0" borderId="0" xfId="0" applyFont="1" applyAlignment="1">
      <alignment vertical="center"/>
    </xf>
    <xf numFmtId="0" fontId="0" fillId="0" borderId="0" xfId="0" applyAlignment="1">
      <alignment horizontal="center" vertical="center"/>
    </xf>
    <xf numFmtId="0" fontId="43" fillId="7" borderId="22" xfId="0" applyFont="1" applyFill="1" applyBorder="1" applyAlignment="1">
      <alignment horizontal="center" vertical="center" wrapText="1"/>
    </xf>
    <xf numFmtId="0" fontId="43" fillId="7" borderId="23" xfId="0" applyFont="1" applyFill="1" applyBorder="1" applyAlignment="1">
      <alignment horizontal="center" vertical="center" wrapText="1"/>
    </xf>
    <xf numFmtId="8" fontId="0" fillId="0" borderId="0" xfId="0" applyNumberFormat="1"/>
    <xf numFmtId="14" fontId="36" fillId="0" borderId="23" xfId="0" applyNumberFormat="1" applyFont="1" applyBorder="1" applyAlignment="1">
      <alignment horizontal="center" vertical="center" wrapText="1"/>
    </xf>
    <xf numFmtId="8" fontId="36" fillId="0" borderId="23" xfId="0" applyNumberFormat="1" applyFont="1" applyBorder="1" applyAlignment="1">
      <alignment horizontal="center" vertical="center" wrapText="1"/>
    </xf>
    <xf numFmtId="0" fontId="35" fillId="0" borderId="0" xfId="0" applyFont="1" applyAlignment="1">
      <alignment horizontal="left" vertical="center" indent="3"/>
    </xf>
    <xf numFmtId="0" fontId="46" fillId="7" borderId="21" xfId="0" applyFont="1" applyFill="1" applyBorder="1" applyAlignment="1">
      <alignment horizontal="justify" vertical="center" wrapText="1"/>
    </xf>
    <xf numFmtId="0" fontId="3" fillId="2" borderId="0" xfId="0" applyFont="1" applyFill="1" applyAlignment="1" applyProtection="1">
      <alignment horizontal="left" vertical="center" indent="1"/>
      <protection locked="0"/>
    </xf>
    <xf numFmtId="0" fontId="3" fillId="2" borderId="0" xfId="0" applyFont="1" applyFill="1" applyAlignment="1" applyProtection="1">
      <alignment horizontal="left" vertical="center" indent="1"/>
      <protection locked="0" hidden="1"/>
    </xf>
    <xf numFmtId="0" fontId="0" fillId="6" borderId="0" xfId="0" applyFill="1"/>
    <xf numFmtId="0" fontId="2" fillId="2" borderId="11" xfId="0" applyFont="1" applyFill="1" applyBorder="1" applyAlignment="1" applyProtection="1">
      <alignment horizontal="left" vertical="center" wrapText="1" indent="1"/>
      <protection locked="0"/>
    </xf>
    <xf numFmtId="0" fontId="22" fillId="5" borderId="11" xfId="0" applyFont="1" applyFill="1" applyBorder="1" applyAlignment="1" applyProtection="1">
      <alignment horizontal="center" vertical="center" wrapText="1"/>
      <protection hidden="1"/>
    </xf>
    <xf numFmtId="0" fontId="22" fillId="5" borderId="11" xfId="0" applyFont="1" applyFill="1" applyBorder="1" applyAlignment="1" applyProtection="1">
      <alignment horizontal="left" vertical="center" wrapText="1" indent="1"/>
      <protection hidden="1"/>
    </xf>
    <xf numFmtId="0" fontId="22" fillId="5" borderId="9" xfId="0" applyFont="1" applyFill="1" applyBorder="1" applyAlignment="1" applyProtection="1">
      <alignment horizontal="left" vertical="center" wrapText="1" indent="1"/>
      <protection hidden="1"/>
    </xf>
    <xf numFmtId="0" fontId="3" fillId="2" borderId="11"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left" vertical="center" wrapText="1" indent="1"/>
      <protection locked="0"/>
    </xf>
    <xf numFmtId="0" fontId="3" fillId="2" borderId="11"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64" fontId="22" fillId="2" borderId="11" xfId="0" applyNumberFormat="1" applyFont="1" applyFill="1" applyBorder="1" applyAlignment="1" applyProtection="1">
      <alignment horizontal="center" vertical="center" wrapText="1"/>
      <protection hidden="1"/>
    </xf>
    <xf numFmtId="8" fontId="36" fillId="0" borderId="21" xfId="0" applyNumberFormat="1" applyFont="1" applyBorder="1" applyAlignment="1">
      <alignment horizontal="center" vertical="center" wrapText="1"/>
    </xf>
    <xf numFmtId="0" fontId="44" fillId="7" borderId="0" xfId="0" applyFont="1" applyFill="1" applyAlignment="1">
      <alignment vertical="center" wrapText="1"/>
    </xf>
    <xf numFmtId="0" fontId="10" fillId="4" borderId="12" xfId="0" applyFont="1" applyFill="1" applyBorder="1" applyAlignment="1" applyProtection="1">
      <alignment vertical="center"/>
      <protection hidden="1"/>
    </xf>
    <xf numFmtId="0" fontId="10" fillId="4" borderId="10" xfId="0" applyFont="1" applyFill="1" applyBorder="1" applyAlignment="1" applyProtection="1">
      <alignment vertical="center"/>
      <protection hidden="1"/>
    </xf>
    <xf numFmtId="0" fontId="46" fillId="7" borderId="19" xfId="0" applyFont="1" applyFill="1" applyBorder="1" applyAlignment="1">
      <alignment vertical="center" wrapText="1"/>
    </xf>
    <xf numFmtId="0" fontId="46" fillId="7" borderId="19" xfId="0" applyFont="1" applyFill="1" applyBorder="1" applyAlignment="1">
      <alignment horizontal="justify" vertical="center" wrapText="1"/>
    </xf>
    <xf numFmtId="0" fontId="47" fillId="0" borderId="0" xfId="0" applyFont="1" applyAlignment="1">
      <alignment vertical="center"/>
    </xf>
    <xf numFmtId="0" fontId="25" fillId="7" borderId="9" xfId="0" applyFont="1" applyFill="1" applyBorder="1" applyAlignment="1" applyProtection="1">
      <alignment vertical="center"/>
      <protection hidden="1"/>
    </xf>
    <xf numFmtId="0" fontId="25" fillId="7" borderId="12" xfId="0" applyFont="1" applyFill="1" applyBorder="1" applyAlignment="1" applyProtection="1">
      <alignment vertical="center"/>
      <protection hidden="1"/>
    </xf>
    <xf numFmtId="0" fontId="3" fillId="2" borderId="0" xfId="0" applyFont="1" applyFill="1" applyAlignment="1" applyProtection="1">
      <alignment horizontal="left" indent="1"/>
      <protection locked="0"/>
    </xf>
    <xf numFmtId="0" fontId="18" fillId="10" borderId="12" xfId="0" applyFont="1" applyFill="1" applyBorder="1" applyAlignment="1" applyProtection="1">
      <alignment horizontal="left" vertical="center" wrapText="1" indent="1"/>
      <protection hidden="1"/>
    </xf>
    <xf numFmtId="165" fontId="18" fillId="2" borderId="12" xfId="0" applyNumberFormat="1" applyFont="1" applyFill="1" applyBorder="1" applyAlignment="1" applyProtection="1">
      <alignment horizontal="left" vertical="center" indent="1"/>
      <protection locked="0"/>
    </xf>
    <xf numFmtId="22" fontId="3" fillId="2" borderId="9" xfId="0" applyNumberFormat="1" applyFont="1" applyFill="1" applyBorder="1" applyAlignment="1" applyProtection="1">
      <alignment horizontal="left" vertical="center" wrapText="1" indent="1"/>
      <protection locked="0"/>
    </xf>
    <xf numFmtId="0" fontId="52" fillId="0" borderId="0" xfId="0" applyFont="1" applyAlignment="1">
      <alignment wrapText="1"/>
    </xf>
    <xf numFmtId="0" fontId="53" fillId="7" borderId="23" xfId="0" applyFont="1" applyFill="1" applyBorder="1" applyAlignment="1">
      <alignment horizontal="center" vertical="center" wrapText="1"/>
    </xf>
    <xf numFmtId="0" fontId="53" fillId="7" borderId="20" xfId="0" applyFont="1" applyFill="1" applyBorder="1" applyAlignment="1">
      <alignment horizontal="justify" vertical="center" wrapText="1"/>
    </xf>
    <xf numFmtId="0" fontId="53" fillId="7" borderId="22" xfId="0" applyFont="1" applyFill="1" applyBorder="1" applyAlignment="1">
      <alignment horizontal="center" vertical="center" wrapText="1"/>
    </xf>
    <xf numFmtId="0" fontId="53" fillId="7" borderId="24" xfId="0" applyFont="1" applyFill="1" applyBorder="1" applyAlignment="1">
      <alignment horizontal="justify" vertical="center" wrapText="1"/>
    </xf>
    <xf numFmtId="0" fontId="53" fillId="7" borderId="28" xfId="0" applyFont="1" applyFill="1" applyBorder="1" applyAlignment="1">
      <alignment horizontal="center" vertical="center" wrapText="1"/>
    </xf>
    <xf numFmtId="0" fontId="53" fillId="7" borderId="21" xfId="0" applyFont="1" applyFill="1" applyBorder="1" applyAlignment="1">
      <alignment horizontal="justify" vertical="center" wrapText="1"/>
    </xf>
    <xf numFmtId="0" fontId="54" fillId="7" borderId="20" xfId="0" applyFont="1" applyFill="1" applyBorder="1" applyAlignment="1">
      <alignment horizontal="center" vertical="center" wrapText="1"/>
    </xf>
    <xf numFmtId="0" fontId="54" fillId="7" borderId="23" xfId="0" applyFont="1" applyFill="1" applyBorder="1" applyAlignment="1">
      <alignment horizontal="center" vertical="center" wrapText="1"/>
    </xf>
    <xf numFmtId="0" fontId="54" fillId="7" borderId="21" xfId="0" applyFont="1" applyFill="1" applyBorder="1" applyAlignment="1">
      <alignment horizontal="center" vertical="center" wrapText="1"/>
    </xf>
    <xf numFmtId="0" fontId="36" fillId="0" borderId="0" xfId="0" applyFont="1" applyAlignment="1">
      <alignment vertical="center"/>
    </xf>
    <xf numFmtId="0" fontId="55" fillId="7" borderId="0" xfId="0" applyFont="1" applyFill="1" applyAlignment="1">
      <alignment horizontal="justify" vertical="center" wrapText="1"/>
    </xf>
    <xf numFmtId="0" fontId="51" fillId="6" borderId="0" xfId="0" applyFont="1" applyFill="1"/>
    <xf numFmtId="0" fontId="50" fillId="6" borderId="0" xfId="0" applyFont="1" applyFill="1"/>
    <xf numFmtId="7" fontId="36" fillId="0" borderId="0" xfId="0" applyNumberFormat="1" applyFont="1" applyAlignment="1">
      <alignment horizontal="center" vertical="center" wrapText="1"/>
    </xf>
    <xf numFmtId="0" fontId="36" fillId="0" borderId="23" xfId="0" applyFont="1" applyBorder="1" applyAlignment="1">
      <alignment horizontal="center" vertical="center" wrapText="1"/>
    </xf>
    <xf numFmtId="0" fontId="50" fillId="0" borderId="19" xfId="0" applyFont="1" applyBorder="1"/>
    <xf numFmtId="0" fontId="55" fillId="13" borderId="21" xfId="0" applyFont="1" applyFill="1" applyBorder="1" applyAlignment="1">
      <alignment vertical="center" wrapText="1"/>
    </xf>
    <xf numFmtId="8" fontId="36" fillId="13" borderId="23" xfId="0" applyNumberFormat="1" applyFont="1" applyFill="1" applyBorder="1" applyAlignment="1">
      <alignment horizontal="center" vertical="center" wrapText="1"/>
    </xf>
    <xf numFmtId="0" fontId="36" fillId="13" borderId="23" xfId="0" applyFont="1" applyFill="1" applyBorder="1" applyAlignment="1">
      <alignment horizontal="center" vertical="center" wrapText="1"/>
    </xf>
    <xf numFmtId="0" fontId="0" fillId="13" borderId="0" xfId="0" applyFill="1"/>
    <xf numFmtId="0" fontId="45" fillId="7" borderId="21" xfId="0" applyFont="1" applyFill="1" applyBorder="1" applyAlignment="1">
      <alignment vertical="center" wrapText="1"/>
    </xf>
    <xf numFmtId="0" fontId="50" fillId="0" borderId="0" xfId="0" applyFont="1"/>
    <xf numFmtId="0" fontId="57" fillId="0" borderId="0" xfId="0" applyFont="1"/>
    <xf numFmtId="0" fontId="54" fillId="7" borderId="22" xfId="0" applyFont="1" applyFill="1" applyBorder="1" applyAlignment="1">
      <alignment horizontal="center" vertical="center" wrapText="1"/>
    </xf>
    <xf numFmtId="14" fontId="3" fillId="0" borderId="11" xfId="0" applyNumberFormat="1" applyFont="1" applyBorder="1" applyAlignment="1" applyProtection="1">
      <alignment horizontal="center" vertical="center" wrapText="1"/>
      <protection locked="0"/>
    </xf>
    <xf numFmtId="7" fontId="0" fillId="0" borderId="29" xfId="0" applyNumberFormat="1"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7" fontId="0" fillId="0" borderId="0" xfId="0" applyNumberFormat="1"/>
    <xf numFmtId="7" fontId="0" fillId="0" borderId="34" xfId="0" applyNumberFormat="1" applyBorder="1"/>
    <xf numFmtId="7" fontId="0" fillId="0" borderId="35" xfId="0" applyNumberFormat="1" applyBorder="1"/>
    <xf numFmtId="0" fontId="0" fillId="0" borderId="36" xfId="0" applyBorder="1"/>
    <xf numFmtId="0" fontId="0" fillId="0" borderId="37" xfId="0" applyBorder="1"/>
    <xf numFmtId="0" fontId="0" fillId="0" borderId="38" xfId="0" applyBorder="1"/>
    <xf numFmtId="0" fontId="0" fillId="0" borderId="0" xfId="0" applyAlignment="1">
      <alignment horizontal="right"/>
    </xf>
    <xf numFmtId="0" fontId="0" fillId="0" borderId="34" xfId="0" applyBorder="1" applyAlignment="1">
      <alignment horizontal="right"/>
    </xf>
    <xf numFmtId="0" fontId="0" fillId="9" borderId="0" xfId="0" applyFill="1"/>
    <xf numFmtId="0" fontId="49" fillId="9" borderId="0" xfId="0" applyFont="1" applyFill="1"/>
    <xf numFmtId="0" fontId="0" fillId="0" borderId="0" xfId="0" applyAlignment="1">
      <alignment vertical="center" wrapText="1"/>
    </xf>
    <xf numFmtId="0" fontId="0" fillId="14" borderId="0" xfId="0" applyFill="1" applyAlignment="1">
      <alignment vertical="center" wrapText="1"/>
    </xf>
    <xf numFmtId="0" fontId="11" fillId="2" borderId="0" xfId="0" applyFont="1" applyFill="1" applyProtection="1"/>
    <xf numFmtId="0" fontId="11" fillId="2" borderId="0" xfId="0" applyFont="1" applyFill="1" applyAlignment="1" applyProtection="1">
      <alignment horizontal="left" indent="1"/>
    </xf>
    <xf numFmtId="0" fontId="3" fillId="2" borderId="11" xfId="0" applyFont="1" applyFill="1" applyBorder="1" applyAlignment="1" applyProtection="1">
      <alignment horizontal="left" vertical="center" indent="1"/>
      <protection locked="0"/>
    </xf>
    <xf numFmtId="0" fontId="3" fillId="5" borderId="13" xfId="0" applyFont="1" applyFill="1" applyBorder="1" applyAlignment="1" applyProtection="1">
      <alignment horizontal="left" vertical="center" indent="2"/>
    </xf>
    <xf numFmtId="0" fontId="3" fillId="5" borderId="11" xfId="0" applyFont="1" applyFill="1" applyBorder="1" applyAlignment="1" applyProtection="1">
      <alignment horizontal="left" vertical="center" indent="2"/>
    </xf>
    <xf numFmtId="0" fontId="3" fillId="2" borderId="0" xfId="0" applyFont="1" applyFill="1" applyProtection="1"/>
    <xf numFmtId="0" fontId="2" fillId="2" borderId="0" xfId="0" applyFont="1" applyFill="1" applyProtection="1"/>
    <xf numFmtId="0" fontId="4" fillId="2" borderId="0" xfId="0" applyFont="1" applyFill="1" applyAlignment="1" applyProtection="1">
      <alignment horizontal="left" vertical="top" indent="11"/>
    </xf>
    <xf numFmtId="0" fontId="6" fillId="2" borderId="0" xfId="0" applyFont="1" applyFill="1" applyProtection="1"/>
    <xf numFmtId="0" fontId="7" fillId="2" borderId="0" xfId="0" applyFont="1" applyFill="1" applyAlignment="1" applyProtection="1">
      <alignment horizontal="left" vertical="top" indent="11"/>
    </xf>
    <xf numFmtId="0" fontId="3" fillId="2" borderId="0" xfId="0" applyFont="1" applyFill="1" applyAlignment="1" applyProtection="1">
      <alignment vertical="center"/>
    </xf>
    <xf numFmtId="0" fontId="8" fillId="2" borderId="0" xfId="0" applyFont="1" applyFill="1" applyAlignment="1" applyProtection="1">
      <alignment horizontal="left" vertical="top" indent="11"/>
    </xf>
    <xf numFmtId="0" fontId="8" fillId="2" borderId="0" xfId="0" applyFont="1" applyFill="1" applyAlignment="1" applyProtection="1">
      <alignment vertical="top" wrapText="1"/>
    </xf>
    <xf numFmtId="166" fontId="3" fillId="2" borderId="11" xfId="0" applyNumberFormat="1" applyFont="1" applyFill="1" applyBorder="1" applyAlignment="1" applyProtection="1">
      <alignment horizontal="left" indent="1"/>
      <protection hidden="1"/>
    </xf>
    <xf numFmtId="0" fontId="3" fillId="2" borderId="11" xfId="0" applyFont="1" applyFill="1" applyBorder="1" applyAlignment="1" applyProtection="1">
      <alignment horizontal="left" indent="1"/>
      <protection hidden="1"/>
    </xf>
    <xf numFmtId="3" fontId="22" fillId="2" borderId="11" xfId="1" applyNumberFormat="1" applyFont="1" applyFill="1" applyBorder="1" applyAlignment="1" applyProtection="1">
      <alignment horizontal="center" vertical="center" wrapText="1"/>
      <protection locked="0" hidden="1"/>
    </xf>
    <xf numFmtId="0" fontId="3" fillId="2" borderId="9" xfId="0" applyNumberFormat="1" applyFont="1" applyFill="1" applyBorder="1" applyAlignment="1" applyProtection="1">
      <alignment horizontal="left" vertical="center" wrapText="1" indent="1"/>
      <protection locked="0"/>
    </xf>
    <xf numFmtId="0" fontId="11" fillId="2" borderId="0" xfId="0" applyFont="1" applyFill="1" applyAlignment="1" applyProtection="1">
      <alignment horizontal="left" vertical="center" wrapText="1" indent="1"/>
    </xf>
    <xf numFmtId="0" fontId="32" fillId="2" borderId="0" xfId="0" applyFont="1" applyFill="1" applyAlignment="1" applyProtection="1">
      <alignment horizontal="center" vertical="center" wrapText="1"/>
    </xf>
    <xf numFmtId="0" fontId="2" fillId="2" borderId="17" xfId="0" applyFont="1" applyFill="1" applyBorder="1" applyProtection="1"/>
    <xf numFmtId="164" fontId="37" fillId="2" borderId="0" xfId="0" applyNumberFormat="1" applyFont="1" applyFill="1" applyAlignment="1" applyProtection="1">
      <alignment horizontal="center" vertical="center"/>
    </xf>
    <xf numFmtId="0" fontId="2" fillId="2" borderId="0" xfId="0" applyFont="1" applyFill="1" applyAlignment="1" applyProtection="1">
      <alignment wrapText="1"/>
    </xf>
    <xf numFmtId="0" fontId="3" fillId="5" borderId="2" xfId="0" applyFont="1" applyFill="1" applyBorder="1" applyProtection="1"/>
    <xf numFmtId="0" fontId="3" fillId="5" borderId="0" xfId="0" applyFont="1" applyFill="1" applyProtection="1"/>
    <xf numFmtId="0" fontId="10" fillId="3" borderId="12" xfId="0" applyFont="1" applyFill="1" applyBorder="1" applyAlignment="1" applyProtection="1">
      <alignment vertical="center"/>
    </xf>
    <xf numFmtId="0" fontId="11" fillId="5" borderId="0" xfId="0" applyFont="1" applyFill="1" applyProtection="1"/>
    <xf numFmtId="0" fontId="18" fillId="10" borderId="12" xfId="0" applyFont="1" applyFill="1" applyBorder="1" applyAlignment="1" applyProtection="1">
      <alignment horizontal="left" vertical="center" wrapText="1" indent="1"/>
    </xf>
    <xf numFmtId="0" fontId="18" fillId="10" borderId="10" xfId="0" applyFont="1" applyFill="1" applyBorder="1" applyAlignment="1" applyProtection="1">
      <alignment horizontal="left" vertical="center" wrapText="1" indent="1"/>
    </xf>
    <xf numFmtId="165" fontId="18" fillId="2" borderId="12" xfId="0" applyNumberFormat="1" applyFont="1" applyFill="1" applyBorder="1" applyAlignment="1" applyProtection="1">
      <alignment horizontal="left" vertical="center" indent="1"/>
    </xf>
    <xf numFmtId="165" fontId="18" fillId="2" borderId="10" xfId="0" applyNumberFormat="1" applyFont="1" applyFill="1" applyBorder="1" applyAlignment="1" applyProtection="1">
      <alignment horizontal="center" vertical="center" wrapText="1"/>
    </xf>
    <xf numFmtId="0" fontId="3" fillId="5" borderId="17" xfId="0" applyFont="1" applyFill="1" applyBorder="1" applyProtection="1"/>
    <xf numFmtId="0" fontId="22" fillId="5" borderId="9" xfId="0" applyFont="1" applyFill="1" applyBorder="1" applyAlignment="1" applyProtection="1">
      <alignment horizontal="left" vertical="center" wrapText="1" indent="1"/>
      <protection hidden="1"/>
    </xf>
    <xf numFmtId="0" fontId="0" fillId="15" borderId="0" xfId="0" applyFill="1"/>
    <xf numFmtId="8" fontId="36" fillId="15" borderId="23" xfId="0" applyNumberFormat="1" applyFont="1" applyFill="1" applyBorder="1" applyAlignment="1">
      <alignment horizontal="center" vertical="center" wrapText="1"/>
    </xf>
    <xf numFmtId="0" fontId="36" fillId="0" borderId="0" xfId="0" applyFont="1" applyAlignment="1">
      <alignment horizontal="center" vertical="center"/>
    </xf>
    <xf numFmtId="0" fontId="18" fillId="5" borderId="9" xfId="0" applyFont="1" applyFill="1" applyBorder="1" applyAlignment="1" applyProtection="1">
      <alignment horizontal="left" vertical="center" indent="1"/>
    </xf>
    <xf numFmtId="0" fontId="18" fillId="5" borderId="10" xfId="0" applyFont="1" applyFill="1" applyBorder="1" applyAlignment="1" applyProtection="1">
      <alignment horizontal="left" vertical="center" indent="1"/>
    </xf>
    <xf numFmtId="0" fontId="19" fillId="4" borderId="9" xfId="0" applyFont="1" applyFill="1" applyBorder="1" applyAlignment="1" applyProtection="1">
      <alignment horizontal="left" vertical="center" indent="1"/>
    </xf>
    <xf numFmtId="0" fontId="19" fillId="4" borderId="10" xfId="0" applyFont="1" applyFill="1" applyBorder="1" applyAlignment="1" applyProtection="1">
      <alignment horizontal="left" vertical="center" indent="1"/>
    </xf>
    <xf numFmtId="0" fontId="10" fillId="4" borderId="9" xfId="0" applyFont="1" applyFill="1" applyBorder="1" applyAlignment="1" applyProtection="1">
      <alignment horizontal="left" vertical="center" indent="1"/>
    </xf>
    <xf numFmtId="0" fontId="10" fillId="4" borderId="10" xfId="0" applyFont="1" applyFill="1" applyBorder="1" applyAlignment="1" applyProtection="1">
      <alignment horizontal="left" vertical="center" indent="1"/>
    </xf>
    <xf numFmtId="0" fontId="10" fillId="4" borderId="9" xfId="0" applyFont="1" applyFill="1" applyBorder="1" applyAlignment="1" applyProtection="1">
      <alignment horizontal="left" vertical="center" indent="1"/>
      <protection hidden="1"/>
    </xf>
    <xf numFmtId="0" fontId="10" fillId="4" borderId="12" xfId="0" applyFont="1" applyFill="1" applyBorder="1" applyAlignment="1" applyProtection="1">
      <alignment horizontal="left" vertical="center" indent="1"/>
      <protection hidden="1"/>
    </xf>
    <xf numFmtId="0" fontId="10" fillId="4" borderId="10" xfId="0" applyFont="1" applyFill="1" applyBorder="1" applyAlignment="1" applyProtection="1">
      <alignment horizontal="left" vertical="center" indent="1"/>
      <protection hidden="1"/>
    </xf>
    <xf numFmtId="0" fontId="13" fillId="3" borderId="9" xfId="0" applyFont="1" applyFill="1" applyBorder="1" applyAlignment="1" applyProtection="1">
      <alignment horizontal="left" vertical="center" indent="1"/>
      <protection hidden="1"/>
    </xf>
    <xf numFmtId="0" fontId="13" fillId="3" borderId="10" xfId="0" applyFont="1" applyFill="1" applyBorder="1" applyAlignment="1" applyProtection="1">
      <alignment horizontal="left" vertical="center" indent="1"/>
      <protection hidden="1"/>
    </xf>
    <xf numFmtId="0" fontId="25" fillId="7" borderId="12" xfId="0" applyFont="1" applyFill="1" applyBorder="1" applyAlignment="1" applyProtection="1">
      <alignment horizontal="left" indent="1"/>
      <protection hidden="1"/>
    </xf>
    <xf numFmtId="0" fontId="25" fillId="7" borderId="10" xfId="0" applyFont="1" applyFill="1" applyBorder="1" applyAlignment="1" applyProtection="1">
      <alignment horizontal="left" indent="1"/>
      <protection hidden="1"/>
    </xf>
    <xf numFmtId="0" fontId="10" fillId="4" borderId="9" xfId="0" applyFont="1" applyFill="1" applyBorder="1" applyAlignment="1" applyProtection="1">
      <alignment horizontal="left" vertical="center"/>
      <protection hidden="1"/>
    </xf>
    <xf numFmtId="0" fontId="10" fillId="4" borderId="12" xfId="0" applyFont="1" applyFill="1" applyBorder="1" applyAlignment="1" applyProtection="1">
      <alignment horizontal="left" vertical="center"/>
      <protection hidden="1"/>
    </xf>
    <xf numFmtId="165" fontId="18" fillId="2" borderId="9" xfId="0" applyNumberFormat="1" applyFont="1" applyFill="1" applyBorder="1" applyAlignment="1">
      <alignment horizontal="center" vertical="center" wrapText="1"/>
    </xf>
    <xf numFmtId="165" fontId="18" fillId="2" borderId="10" xfId="0" applyNumberFormat="1" applyFont="1" applyFill="1" applyBorder="1" applyAlignment="1">
      <alignment horizontal="center" vertical="center" wrapText="1"/>
    </xf>
    <xf numFmtId="0" fontId="18" fillId="10" borderId="9" xfId="0" applyFont="1" applyFill="1" applyBorder="1" applyAlignment="1" applyProtection="1">
      <alignment horizontal="left" vertical="center" wrapText="1" indent="1"/>
      <protection hidden="1"/>
    </xf>
    <xf numFmtId="0" fontId="18" fillId="10" borderId="10" xfId="0" applyFont="1" applyFill="1" applyBorder="1" applyAlignment="1" applyProtection="1">
      <alignment horizontal="left" vertical="center" wrapText="1" indent="1"/>
      <protection hidden="1"/>
    </xf>
    <xf numFmtId="0" fontId="13" fillId="12" borderId="12" xfId="0" applyFont="1" applyFill="1" applyBorder="1" applyAlignment="1" applyProtection="1">
      <alignment horizontal="left" vertical="center" indent="1"/>
      <protection hidden="1"/>
    </xf>
    <xf numFmtId="0" fontId="13" fillId="12" borderId="10" xfId="0" applyFont="1" applyFill="1" applyBorder="1" applyAlignment="1" applyProtection="1">
      <alignment horizontal="left" vertical="center" indent="1"/>
      <protection hidden="1"/>
    </xf>
    <xf numFmtId="0" fontId="25" fillId="4" borderId="9" xfId="0" applyFont="1" applyFill="1" applyBorder="1" applyAlignment="1" applyProtection="1">
      <alignment horizontal="center" vertical="center"/>
      <protection hidden="1"/>
    </xf>
    <xf numFmtId="0" fontId="25" fillId="4" borderId="12" xfId="0" applyFont="1" applyFill="1" applyBorder="1" applyAlignment="1" applyProtection="1">
      <alignment horizontal="center" vertical="center"/>
      <protection hidden="1"/>
    </xf>
    <xf numFmtId="0" fontId="14" fillId="0" borderId="11" xfId="0" applyFont="1" applyBorder="1" applyAlignment="1" applyProtection="1">
      <alignment horizontal="center" vertical="center" wrapText="1"/>
      <protection hidden="1"/>
    </xf>
    <xf numFmtId="0" fontId="18" fillId="5" borderId="9" xfId="0" applyFont="1" applyFill="1" applyBorder="1" applyAlignment="1" applyProtection="1">
      <alignment horizontal="left" vertical="center" indent="1"/>
      <protection hidden="1"/>
    </xf>
    <xf numFmtId="0" fontId="18" fillId="5" borderId="10" xfId="0" applyFont="1" applyFill="1" applyBorder="1" applyAlignment="1" applyProtection="1">
      <alignment horizontal="left" vertical="center" indent="1"/>
      <protection hidden="1"/>
    </xf>
    <xf numFmtId="0" fontId="21" fillId="2" borderId="0" xfId="0" applyFont="1" applyFill="1" applyAlignment="1" applyProtection="1">
      <alignment horizontal="left" wrapText="1"/>
      <protection hidden="1"/>
    </xf>
    <xf numFmtId="0" fontId="3" fillId="2" borderId="0" xfId="0" applyFont="1" applyFill="1" applyAlignment="1" applyProtection="1">
      <alignment horizontal="left" wrapText="1"/>
      <protection hidden="1"/>
    </xf>
    <xf numFmtId="0" fontId="10" fillId="4" borderId="12" xfId="0" applyFont="1" applyFill="1" applyBorder="1" applyAlignment="1" applyProtection="1">
      <alignment horizontal="left" vertical="center" indent="1"/>
    </xf>
    <xf numFmtId="0" fontId="18" fillId="5" borderId="12" xfId="0" applyFont="1" applyFill="1" applyBorder="1" applyAlignment="1" applyProtection="1">
      <alignment horizontal="left" vertical="center" indent="1"/>
    </xf>
    <xf numFmtId="0" fontId="25" fillId="7" borderId="9" xfId="0" applyFont="1" applyFill="1" applyBorder="1" applyAlignment="1" applyProtection="1">
      <alignment horizontal="left" vertical="center" indent="1"/>
      <protection hidden="1"/>
    </xf>
    <xf numFmtId="0" fontId="25" fillId="7" borderId="12" xfId="0" applyFont="1" applyFill="1" applyBorder="1" applyAlignment="1" applyProtection="1">
      <alignment horizontal="left" vertical="center" indent="1"/>
      <protection hidden="1"/>
    </xf>
    <xf numFmtId="0" fontId="25" fillId="7" borderId="10" xfId="0" applyFont="1" applyFill="1" applyBorder="1" applyAlignment="1" applyProtection="1">
      <alignment horizontal="left" vertical="center" indent="1"/>
      <protection hidden="1"/>
    </xf>
    <xf numFmtId="0" fontId="54" fillId="7" borderId="20" xfId="0" applyFont="1" applyFill="1" applyBorder="1" applyAlignment="1">
      <alignment horizontal="center" vertical="center" wrapText="1"/>
    </xf>
    <xf numFmtId="0" fontId="54" fillId="7" borderId="21" xfId="0" applyFont="1" applyFill="1" applyBorder="1" applyAlignment="1">
      <alignment horizontal="center" vertical="center" wrapText="1"/>
    </xf>
    <xf numFmtId="0" fontId="53" fillId="7" borderId="26" xfId="0" applyFont="1" applyFill="1" applyBorder="1" applyAlignment="1">
      <alignment horizontal="center" vertical="center" wrapText="1"/>
    </xf>
    <xf numFmtId="0" fontId="53" fillId="7" borderId="22" xfId="0" applyFont="1" applyFill="1" applyBorder="1" applyAlignment="1">
      <alignment horizontal="center" vertical="center" wrapText="1"/>
    </xf>
    <xf numFmtId="0" fontId="53" fillId="7" borderId="27" xfId="0" applyFont="1" applyFill="1" applyBorder="1" applyAlignment="1">
      <alignment horizontal="center" vertical="center" wrapText="1"/>
    </xf>
    <xf numFmtId="0" fontId="53" fillId="7" borderId="25" xfId="0" applyFont="1" applyFill="1" applyBorder="1" applyAlignment="1">
      <alignment horizontal="center" vertical="center" wrapText="1"/>
    </xf>
    <xf numFmtId="0" fontId="53" fillId="7" borderId="20" xfId="0" applyFont="1" applyFill="1" applyBorder="1" applyAlignment="1">
      <alignment horizontal="center" vertical="center" wrapText="1"/>
    </xf>
    <xf numFmtId="0" fontId="53" fillId="7" borderId="24" xfId="0" applyFont="1" applyFill="1" applyBorder="1" applyAlignment="1">
      <alignment horizontal="center" vertical="center" wrapText="1"/>
    </xf>
    <xf numFmtId="0" fontId="53" fillId="7" borderId="21" xfId="0" applyFont="1" applyFill="1" applyBorder="1" applyAlignment="1">
      <alignment horizontal="center" vertical="center" wrapText="1"/>
    </xf>
    <xf numFmtId="0" fontId="43" fillId="7" borderId="20" xfId="0" applyFont="1" applyFill="1" applyBorder="1" applyAlignment="1">
      <alignment horizontal="center" vertical="center" wrapText="1"/>
    </xf>
    <xf numFmtId="0" fontId="43" fillId="7" borderId="21" xfId="0" applyFont="1" applyFill="1" applyBorder="1" applyAlignment="1">
      <alignment horizontal="center" vertical="center" wrapText="1"/>
    </xf>
    <xf numFmtId="0" fontId="0" fillId="6" borderId="0" xfId="0" applyFill="1" applyAlignment="1">
      <alignment wrapText="1"/>
    </xf>
    <xf numFmtId="0" fontId="0" fillId="0" borderId="0" xfId="0" applyAlignment="1">
      <alignment wrapText="1"/>
    </xf>
    <xf numFmtId="0" fontId="46" fillId="15" borderId="19" xfId="0" applyFont="1" applyFill="1" applyBorder="1" applyAlignment="1">
      <alignment horizontal="justify" vertical="center" wrapText="1"/>
    </xf>
    <xf numFmtId="8" fontId="36" fillId="16" borderId="23" xfId="0" applyNumberFormat="1" applyFont="1" applyFill="1" applyBorder="1" applyAlignment="1">
      <alignment horizontal="center" vertical="center" wrapText="1"/>
    </xf>
    <xf numFmtId="14" fontId="36" fillId="16" borderId="23" xfId="0" applyNumberFormat="1" applyFont="1" applyFill="1" applyBorder="1" applyAlignment="1">
      <alignment horizontal="center" vertical="center" wrapText="1"/>
    </xf>
    <xf numFmtId="8" fontId="36" fillId="0" borderId="23" xfId="0" applyNumberFormat="1" applyFont="1" applyFill="1" applyBorder="1" applyAlignment="1">
      <alignment horizontal="center" vertical="center" wrapText="1"/>
    </xf>
    <xf numFmtId="14" fontId="36" fillId="0" borderId="23" xfId="0" applyNumberFormat="1" applyFont="1" applyFill="1" applyBorder="1" applyAlignment="1">
      <alignment horizontal="center" vertical="center" wrapText="1"/>
    </xf>
    <xf numFmtId="166" fontId="3" fillId="2" borderId="11" xfId="0" applyNumberFormat="1" applyFont="1" applyFill="1" applyBorder="1" applyAlignment="1" applyProtection="1">
      <alignment horizontal="left" indent="1"/>
      <protection locked="0"/>
    </xf>
    <xf numFmtId="0" fontId="3" fillId="2" borderId="11" xfId="0" applyFont="1" applyFill="1" applyBorder="1" applyAlignment="1" applyProtection="1">
      <alignment horizontal="left" indent="1"/>
      <protection locked="0" hidden="1"/>
    </xf>
    <xf numFmtId="0" fontId="3" fillId="2" borderId="11" xfId="0" applyFont="1" applyFill="1" applyBorder="1" applyAlignment="1" applyProtection="1">
      <alignment horizontal="center" vertical="center" wrapText="1"/>
      <protection locked="0" hidden="1"/>
    </xf>
    <xf numFmtId="0" fontId="2" fillId="2" borderId="11" xfId="0" applyFont="1" applyFill="1" applyBorder="1" applyAlignment="1" applyProtection="1">
      <alignment horizontal="left" vertical="center" wrapText="1" indent="1"/>
      <protection locked="0" hidden="1"/>
    </xf>
    <xf numFmtId="0" fontId="3" fillId="2" borderId="9" xfId="0" applyFont="1" applyFill="1" applyBorder="1" applyAlignment="1" applyProtection="1">
      <alignment horizontal="left" vertical="center" wrapText="1" indent="1"/>
      <protection locked="0" hidden="1"/>
    </xf>
    <xf numFmtId="166" fontId="3" fillId="2" borderId="0" xfId="0" applyNumberFormat="1" applyFont="1" applyFill="1" applyBorder="1" applyAlignment="1" applyProtection="1">
      <alignment horizontal="left" indent="1"/>
      <protection locked="0"/>
    </xf>
    <xf numFmtId="0" fontId="10" fillId="4" borderId="0" xfId="0" applyFont="1" applyFill="1" applyBorder="1" applyAlignment="1" applyProtection="1">
      <alignment horizontal="left" vertical="center" indent="1"/>
    </xf>
    <xf numFmtId="0" fontId="3" fillId="2" borderId="0" xfId="0" applyFont="1" applyFill="1" applyBorder="1" applyAlignment="1" applyProtection="1">
      <alignment horizontal="left" indent="1"/>
      <protection locked="0" hidden="1"/>
    </xf>
  </cellXfs>
  <cellStyles count="3">
    <cellStyle name="Currency" xfId="1" builtinId="4"/>
    <cellStyle name="Currency 2" xfId="2" xr:uid="{9200C84A-EED3-411E-BFEC-A2317C2AEF9D}"/>
    <cellStyle name="Normal" xfId="0" builtinId="0"/>
  </cellStyles>
  <dxfs count="2">
    <dxf>
      <fill>
        <patternFill>
          <bgColor rgb="FFFFFF00"/>
        </patternFill>
      </fill>
    </dxf>
    <dxf>
      <fill>
        <patternFill>
          <bgColor rgb="FFFC8500"/>
        </patternFill>
      </fill>
    </dxf>
  </dxfs>
  <tableStyles count="0" defaultTableStyle="TableStyleMedium2" defaultPivotStyle="PivotStyleLight16"/>
  <colors>
    <mruColors>
      <color rgb="FFFC8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0</xdr:row>
      <xdr:rowOff>93193</xdr:rowOff>
    </xdr:from>
    <xdr:to>
      <xdr:col>2</xdr:col>
      <xdr:colOff>2638869</xdr:colOff>
      <xdr:row>3</xdr:row>
      <xdr:rowOff>54056</xdr:rowOff>
    </xdr:to>
    <xdr:pic>
      <xdr:nvPicPr>
        <xdr:cNvPr id="2" name="Picture 1">
          <a:extLst>
            <a:ext uri="{FF2B5EF4-FFF2-40B4-BE49-F238E27FC236}">
              <a16:creationId xmlns:a16="http://schemas.microsoft.com/office/drawing/2014/main" id="{F7691C04-51D5-4BB3-9719-839223B23784}"/>
            </a:ext>
          </a:extLst>
        </xdr:cNvPr>
        <xdr:cNvPicPr>
          <a:picLocks noChangeAspect="1"/>
        </xdr:cNvPicPr>
      </xdr:nvPicPr>
      <xdr:blipFill>
        <a:blip xmlns:r="http://schemas.openxmlformats.org/officeDocument/2006/relationships" r:embed="rId1"/>
        <a:stretch>
          <a:fillRect/>
        </a:stretch>
      </xdr:blipFill>
      <xdr:spPr>
        <a:xfrm>
          <a:off x="142874" y="93193"/>
          <a:ext cx="4540695" cy="5037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588134</xdr:colOff>
      <xdr:row>2</xdr:row>
      <xdr:rowOff>68792</xdr:rowOff>
    </xdr:to>
    <xdr:pic>
      <xdr:nvPicPr>
        <xdr:cNvPr id="2" name="Picture 1">
          <a:extLst>
            <a:ext uri="{FF2B5EF4-FFF2-40B4-BE49-F238E27FC236}">
              <a16:creationId xmlns:a16="http://schemas.microsoft.com/office/drawing/2014/main" id="{B75E4E95-B4CE-40E6-A439-35D2322C3B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36184" cy="437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95250</xdr:colOff>
      <xdr:row>2</xdr:row>
      <xdr:rowOff>31750</xdr:rowOff>
    </xdr:from>
    <xdr:to>
      <xdr:col>4</xdr:col>
      <xdr:colOff>868894</xdr:colOff>
      <xdr:row>2</xdr:row>
      <xdr:rowOff>465667</xdr:rowOff>
    </xdr:to>
    <xdr:pic>
      <xdr:nvPicPr>
        <xdr:cNvPr id="2" name="Picture 1">
          <a:extLst>
            <a:ext uri="{FF2B5EF4-FFF2-40B4-BE49-F238E27FC236}">
              <a16:creationId xmlns:a16="http://schemas.microsoft.com/office/drawing/2014/main" id="{2A176320-24CB-452C-A569-DD855BDC03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314325"/>
          <a:ext cx="4037544" cy="4402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95250</xdr:colOff>
      <xdr:row>2</xdr:row>
      <xdr:rowOff>31750</xdr:rowOff>
    </xdr:from>
    <xdr:to>
      <xdr:col>4</xdr:col>
      <xdr:colOff>1612752</xdr:colOff>
      <xdr:row>2</xdr:row>
      <xdr:rowOff>465667</xdr:rowOff>
    </xdr:to>
    <xdr:pic>
      <xdr:nvPicPr>
        <xdr:cNvPr id="2" name="Picture 1">
          <a:extLst>
            <a:ext uri="{FF2B5EF4-FFF2-40B4-BE49-F238E27FC236}">
              <a16:creationId xmlns:a16="http://schemas.microsoft.com/office/drawing/2014/main" id="{A928E8CA-983C-4555-B235-5ED0272EB1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152400"/>
          <a:ext cx="4034369" cy="4370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542925</xdr:colOff>
      <xdr:row>35</xdr:row>
      <xdr:rowOff>209550</xdr:rowOff>
    </xdr:from>
    <xdr:to>
      <xdr:col>26</xdr:col>
      <xdr:colOff>68984</xdr:colOff>
      <xdr:row>59</xdr:row>
      <xdr:rowOff>173569</xdr:rowOff>
    </xdr:to>
    <xdr:pic>
      <xdr:nvPicPr>
        <xdr:cNvPr id="2" name="Picture 1">
          <a:extLst>
            <a:ext uri="{FF2B5EF4-FFF2-40B4-BE49-F238E27FC236}">
              <a16:creationId xmlns:a16="http://schemas.microsoft.com/office/drawing/2014/main" id="{0D127D8B-702C-81D6-920E-91177F65D72F}"/>
            </a:ext>
          </a:extLst>
        </xdr:cNvPr>
        <xdr:cNvPicPr>
          <a:picLocks noChangeAspect="1"/>
        </xdr:cNvPicPr>
      </xdr:nvPicPr>
      <xdr:blipFill>
        <a:blip xmlns:r="http://schemas.openxmlformats.org/officeDocument/2006/relationships" r:embed="rId1"/>
        <a:stretch>
          <a:fillRect/>
        </a:stretch>
      </xdr:blipFill>
      <xdr:spPr>
        <a:xfrm>
          <a:off x="11896725" y="7820025"/>
          <a:ext cx="6923809" cy="84507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34D01-3C5B-4F10-AF05-793D06DF9720}">
  <sheetPr>
    <tabColor theme="8" tint="0.39997558519241921"/>
  </sheetPr>
  <dimension ref="A1:G11"/>
  <sheetViews>
    <sheetView showGridLines="0" zoomScaleNormal="100" workbookViewId="0">
      <selection activeCell="A9" sqref="A9:B9"/>
    </sheetView>
  </sheetViews>
  <sheetFormatPr defaultColWidth="0" defaultRowHeight="14.5" zeroHeight="1" x14ac:dyDescent="0.35"/>
  <cols>
    <col min="1" max="1" width="20.54296875" customWidth="1"/>
    <col min="2" max="2" width="8.81640625" customWidth="1"/>
    <col min="3" max="3" width="50" customWidth="1"/>
    <col min="4" max="5" width="8.81640625" customWidth="1"/>
    <col min="6" max="6" width="19.453125" customWidth="1"/>
    <col min="7" max="7" width="19.81640625" customWidth="1"/>
    <col min="8" max="16384" width="8.81640625" hidden="1"/>
  </cols>
  <sheetData>
    <row r="1" spans="1:7" x14ac:dyDescent="0.35"/>
    <row r="2" spans="1:7" x14ac:dyDescent="0.35"/>
    <row r="3" spans="1:7" x14ac:dyDescent="0.35"/>
    <row r="4" spans="1:7" x14ac:dyDescent="0.35"/>
    <row r="5" spans="1:7" ht="18" x14ac:dyDescent="0.35">
      <c r="A5" s="293" t="s">
        <v>0</v>
      </c>
      <c r="B5" s="294"/>
      <c r="C5" s="22"/>
    </row>
    <row r="6" spans="1:7" ht="17.5" x14ac:dyDescent="0.35">
      <c r="A6" s="27"/>
      <c r="B6" s="27"/>
      <c r="C6" s="28"/>
    </row>
    <row r="7" spans="1:7" ht="18" x14ac:dyDescent="0.35">
      <c r="A7" s="295" t="s">
        <v>1</v>
      </c>
      <c r="B7" s="296"/>
      <c r="C7" s="297"/>
      <c r="F7" s="291" t="s">
        <v>2</v>
      </c>
      <c r="G7" s="292"/>
    </row>
    <row r="8" spans="1:7" ht="17.5" x14ac:dyDescent="0.35">
      <c r="A8" s="289" t="s">
        <v>3</v>
      </c>
      <c r="B8" s="290"/>
      <c r="C8" s="39"/>
      <c r="F8" s="257" t="s">
        <v>4</v>
      </c>
      <c r="G8" s="39"/>
    </row>
    <row r="9" spans="1:7" ht="17.5" x14ac:dyDescent="0.35">
      <c r="A9" s="289" t="s">
        <v>5</v>
      </c>
      <c r="B9" s="290"/>
      <c r="C9" s="39"/>
      <c r="F9" s="258" t="s">
        <v>6</v>
      </c>
      <c r="G9" s="256"/>
    </row>
    <row r="10" spans="1:7" ht="17.5" x14ac:dyDescent="0.35">
      <c r="A10" s="289" t="s">
        <v>7</v>
      </c>
      <c r="B10" s="290"/>
      <c r="C10" s="39"/>
      <c r="F10" s="258" t="s">
        <v>8</v>
      </c>
      <c r="G10" s="256"/>
    </row>
    <row r="11" spans="1:7" ht="17.5" x14ac:dyDescent="0.35">
      <c r="A11" s="289" t="s">
        <v>9</v>
      </c>
      <c r="B11" s="290"/>
      <c r="C11" s="39"/>
    </row>
  </sheetData>
  <sheetProtection algorithmName="SHA-512" hashValue="U38beihWFlVXFmy8keEPGuIxgykPeXtFV6i9XSikruagMKmGQP6v/k22n1b5YAbMMLS5ZJN4pQ/1Rw2MdhDLsQ==" saltValue="qlH8/wQyzKn29U/t2ahHcA==" spinCount="100000" sheet="1" objects="1" scenarios="1"/>
  <mergeCells count="7">
    <mergeCell ref="A11:B11"/>
    <mergeCell ref="F7:G7"/>
    <mergeCell ref="A5:B5"/>
    <mergeCell ref="A7:C7"/>
    <mergeCell ref="A8:B8"/>
    <mergeCell ref="A9:B9"/>
    <mergeCell ref="A10:B10"/>
  </mergeCells>
  <phoneticPr fontId="48" type="noConversion"/>
  <dataValidations count="1">
    <dataValidation type="date" operator="equal" allowBlank="1" showInputMessage="1" showErrorMessage="1" error="Date must be today's date._x000a_Enter as DD/MM/YYYY" sqref="C5" xr:uid="{1AB4CD6A-4089-4517-A8FA-E16038481D86}">
      <formula1>TODAY()</formula1>
    </dataValidation>
  </dataValidations>
  <pageMargins left="0.7" right="0.7" top="0.75" bottom="0.75" header="0.3" footer="0.3"/>
  <pageSetup paperSize="9" orientation="portrait" verticalDpi="0" r:id="rId1"/>
  <headerFooter>
    <oddHeader>&amp;C&amp;"Calibri"&amp;8&amp;K737373KCOM Commercial in Confidence&amp;1#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8FF4-ED4F-4459-B508-4DC82F4467BF}">
  <dimension ref="A1:D24"/>
  <sheetViews>
    <sheetView showGridLines="0" zoomScale="85" zoomScaleNormal="85" workbookViewId="0">
      <selection activeCell="C16" sqref="C16"/>
    </sheetView>
  </sheetViews>
  <sheetFormatPr defaultColWidth="0" defaultRowHeight="14.5" zeroHeight="1" x14ac:dyDescent="0.35"/>
  <cols>
    <col min="1" max="1" width="35.81640625" customWidth="1"/>
    <col min="2" max="3" width="13.54296875" customWidth="1"/>
    <col min="4" max="4" width="8.81640625" customWidth="1"/>
    <col min="5" max="16384" width="8.81640625" hidden="1"/>
  </cols>
  <sheetData>
    <row r="1" spans="1:3" x14ac:dyDescent="0.35"/>
    <row r="2" spans="1:3" x14ac:dyDescent="0.35"/>
    <row r="3" spans="1:3" ht="9.5" customHeight="1" x14ac:dyDescent="0.35"/>
    <row r="4" spans="1:3" x14ac:dyDescent="0.35">
      <c r="A4" t="s">
        <v>10</v>
      </c>
    </row>
    <row r="5" spans="1:3" x14ac:dyDescent="0.35">
      <c r="A5" t="s">
        <v>11</v>
      </c>
    </row>
    <row r="6" spans="1:3" x14ac:dyDescent="0.35">
      <c r="A6" t="s">
        <v>12</v>
      </c>
    </row>
    <row r="7" spans="1:3" x14ac:dyDescent="0.35">
      <c r="A7" t="s">
        <v>13</v>
      </c>
    </row>
    <row r="8" spans="1:3" ht="5" customHeight="1" x14ac:dyDescent="0.35"/>
    <row r="9" spans="1:3" x14ac:dyDescent="0.35">
      <c r="A9" s="237" t="s">
        <v>14</v>
      </c>
      <c r="B9" s="238"/>
      <c r="C9" s="239"/>
    </row>
    <row r="10" spans="1:3" x14ac:dyDescent="0.35">
      <c r="A10" s="240"/>
      <c r="B10" s="248" t="s">
        <v>15</v>
      </c>
      <c r="C10" s="249" t="s">
        <v>16</v>
      </c>
    </row>
    <row r="11" spans="1:3" x14ac:dyDescent="0.35">
      <c r="A11" s="240" t="s">
        <v>17</v>
      </c>
      <c r="C11" s="241"/>
    </row>
    <row r="12" spans="1:3" x14ac:dyDescent="0.35">
      <c r="A12" s="240" t="s">
        <v>18</v>
      </c>
      <c r="B12" s="242">
        <f ca="1">SUMIF('Core Services'!$D$18:$L$37,Summary!$A12,'Core Services'!$K$18:$K$37)</f>
        <v>0</v>
      </c>
      <c r="C12" s="243">
        <f ca="1">SUMIF('Core Services'!$D$18:$L$37,Summary!$A12,'Core Services'!$L$18:$L$37)</f>
        <v>0</v>
      </c>
    </row>
    <row r="13" spans="1:3" x14ac:dyDescent="0.35">
      <c r="A13" s="240" t="s">
        <v>19</v>
      </c>
      <c r="B13" s="242">
        <f ca="1">SUMIF('Core Services'!$D$18:$L$37,Summary!$A13,'Core Services'!$K$18:$K$37)</f>
        <v>0</v>
      </c>
      <c r="C13" s="243">
        <f ca="1">SUMIF('Core Services'!$D$18:$L$37,Summary!$A13,'Core Services'!$L$18:$L$37)</f>
        <v>0</v>
      </c>
    </row>
    <row r="14" spans="1:3" x14ac:dyDescent="0.35">
      <c r="A14" s="240" t="s">
        <v>20</v>
      </c>
      <c r="B14" s="242">
        <f ca="1">SUMIF('Core Services'!$D$18:$L$37,Summary!$A14,'Core Services'!$K$18:$K$37)</f>
        <v>0</v>
      </c>
      <c r="C14" s="243">
        <f ca="1">SUMIF('Core Services'!$D$18:$L$37,Summary!$A14,'Core Services'!$L$18:$L$37)</f>
        <v>0</v>
      </c>
    </row>
    <row r="15" spans="1:3" x14ac:dyDescent="0.35">
      <c r="A15" s="240" t="s">
        <v>21</v>
      </c>
      <c r="B15" s="242">
        <f>'End Users'!O39</f>
        <v>0</v>
      </c>
      <c r="C15" s="243">
        <f>'End Users'!P39</f>
        <v>0</v>
      </c>
    </row>
    <row r="16" spans="1:3" x14ac:dyDescent="0.35">
      <c r="A16" s="240" t="s">
        <v>22</v>
      </c>
      <c r="B16" s="242">
        <f ca="1">SUMIF('End Users'!$D$18:$P$37,Summary!$A16,'End Users'!$O$18:$O$37)</f>
        <v>0</v>
      </c>
      <c r="C16" s="243">
        <f ca="1">SUMIF('End Users'!$D$18:$P$37,Summary!$A16,'End Users'!$P$18:$P$37)</f>
        <v>0</v>
      </c>
    </row>
    <row r="17" spans="1:3" x14ac:dyDescent="0.35">
      <c r="A17" s="240" t="s">
        <v>23</v>
      </c>
      <c r="B17" s="242">
        <f ca="1">SUMIF('End Users'!$D$18:$P$37,Summary!$A17,'End Users'!$O$18:$O$37)</f>
        <v>0</v>
      </c>
      <c r="C17" s="243">
        <f ca="1">SUMIF('End Users'!$D$18:$P$37,Summary!$A17,'End Users'!$P$18:$P$37)</f>
        <v>0</v>
      </c>
    </row>
    <row r="18" spans="1:3" x14ac:dyDescent="0.35">
      <c r="A18" s="240" t="s">
        <v>24</v>
      </c>
      <c r="B18" s="242">
        <f ca="1">SUMIF('End Users'!$D$18:$P$37,Summary!$A18,'End Users'!$O$18:$O$37)</f>
        <v>0</v>
      </c>
      <c r="C18" s="243">
        <f ca="1">SUMIF('End Users'!$D$18:$P$37,Summary!$A18,'End Users'!$P$18:$P$37)</f>
        <v>0</v>
      </c>
    </row>
    <row r="19" spans="1:3" x14ac:dyDescent="0.35">
      <c r="A19" s="240" t="s">
        <v>25</v>
      </c>
      <c r="B19" s="242">
        <f ca="1">SUMIF('End Users'!$D$18:$P$37,Summary!$A19,'End Users'!$O$18:$O$37)</f>
        <v>0</v>
      </c>
      <c r="C19" s="243">
        <f ca="1">SUMIF('End Users'!$D$18:$P$37,Summary!$A19,'End Users'!$P$18:$P$37)</f>
        <v>0</v>
      </c>
    </row>
    <row r="20" spans="1:3" x14ac:dyDescent="0.35">
      <c r="A20" s="240" t="s">
        <v>26</v>
      </c>
      <c r="B20" s="242">
        <f ca="1">SUMIF('End Users'!$D$18:$P$37,Summary!$A20,'End Users'!$O$18:$O$37)</f>
        <v>0</v>
      </c>
      <c r="C20" s="243">
        <f ca="1">SUMIF('End Users'!$D$18:$P$37,Summary!$A20,'End Users'!$P$18:$P$37)</f>
        <v>0</v>
      </c>
    </row>
    <row r="21" spans="1:3" ht="15" thickBot="1" x14ac:dyDescent="0.4">
      <c r="A21" s="240"/>
      <c r="B21" s="236">
        <f ca="1">SUM(B12:B20)</f>
        <v>0</v>
      </c>
      <c r="C21" s="244">
        <f ca="1">SUM(C12:C20)</f>
        <v>0</v>
      </c>
    </row>
    <row r="22" spans="1:3" ht="15" thickTop="1" x14ac:dyDescent="0.35">
      <c r="A22" s="245"/>
      <c r="B22" s="246"/>
      <c r="C22" s="247"/>
    </row>
    <row r="23" spans="1:3" x14ac:dyDescent="0.35"/>
    <row r="24" spans="1:3" x14ac:dyDescent="0.35"/>
  </sheetData>
  <sheetProtection algorithmName="SHA-512" hashValue="OXwzEQwMxQX7gaGW/cECU8vh5+I2nIQ0RWjOlJ8r897hB63fHAbQzT1XVIIB5aWm8LB3+qdFFgR0YkeeniKk6Q==" saltValue="vTJP9fhZJv/K6pj+5BJKqg==" spinCount="100000" sheet="1" objects="1" scenarios="1"/>
  <pageMargins left="0.7" right="0.7" top="0.75" bottom="0.75" header="0.3" footer="0.3"/>
  <pageSetup paperSize="9" orientation="portrait" verticalDpi="0" r:id="rId1"/>
  <headerFooter>
    <oddHeader>&amp;C&amp;"Calibri"&amp;8&amp;K737373KCOM Commercial in Confidence&amp;1#</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89DD-17BB-4603-B257-A02FCBDC4BC1}">
  <sheetPr>
    <tabColor theme="8" tint="0.39997558519241921"/>
  </sheetPr>
  <dimension ref="A1:DJ119"/>
  <sheetViews>
    <sheetView topLeftCell="A2" zoomScale="55" zoomScaleNormal="55" workbookViewId="0">
      <selection activeCell="H25" sqref="H25"/>
    </sheetView>
  </sheetViews>
  <sheetFormatPr defaultColWidth="0" defaultRowHeight="0" customHeight="1" zeroHeight="1" x14ac:dyDescent="0.25"/>
  <cols>
    <col min="1" max="1" width="3.1796875" style="1" customWidth="1"/>
    <col min="2" max="2" width="2.54296875" style="1" customWidth="1"/>
    <col min="3" max="3" width="12.54296875" style="1" customWidth="1"/>
    <col min="4" max="4" width="34.1796875" style="1" customWidth="1"/>
    <col min="5" max="5" width="32.1796875" style="1" customWidth="1"/>
    <col min="6" max="6" width="31.54296875" style="1" customWidth="1"/>
    <col min="7" max="7" width="12.1796875" style="2" customWidth="1"/>
    <col min="8" max="9" width="12.81640625" style="1" customWidth="1"/>
    <col min="10" max="10" width="53.81640625" style="1" customWidth="1"/>
    <col min="11" max="11" width="22.1796875" style="1" customWidth="1"/>
    <col min="12" max="12" width="23.54296875" style="1" customWidth="1"/>
    <col min="13" max="13" width="4.81640625" style="1" customWidth="1"/>
    <col min="14" max="14" width="15.1796875" style="1" hidden="1" customWidth="1"/>
    <col min="15" max="15" width="12.81640625" style="1" hidden="1" customWidth="1"/>
    <col min="16" max="16" width="4.81640625" style="1" hidden="1" customWidth="1"/>
    <col min="17" max="74" width="9.1796875" style="1" hidden="1" customWidth="1"/>
    <col min="75" max="79" width="14" style="1" hidden="1" customWidth="1"/>
    <col min="80" max="80" width="22.54296875" style="1" hidden="1" customWidth="1"/>
    <col min="81" max="82" width="14" style="1" hidden="1" customWidth="1"/>
    <col min="83" max="88" width="9.1796875" style="1" hidden="1" customWidth="1"/>
    <col min="89" max="94" width="23.1796875" style="1" hidden="1" customWidth="1"/>
    <col min="95" max="114" width="19.1796875" style="1" hidden="1" customWidth="1"/>
    <col min="115" max="16384" width="9.1796875" style="1" hidden="1"/>
  </cols>
  <sheetData>
    <row r="1" spans="2:107" ht="13" hidden="1" thickBot="1" x14ac:dyDescent="0.3"/>
    <row r="2" spans="2:107" ht="9.75" customHeight="1" thickTop="1" x14ac:dyDescent="0.3">
      <c r="B2" s="3"/>
      <c r="C2" s="4"/>
      <c r="D2" s="4"/>
      <c r="E2" s="4"/>
      <c r="F2" s="4"/>
      <c r="G2" s="4"/>
      <c r="H2" s="4"/>
      <c r="I2" s="4"/>
      <c r="J2" s="4"/>
      <c r="K2" s="5"/>
      <c r="L2" s="5"/>
      <c r="M2" s="6"/>
      <c r="N2" s="7"/>
    </row>
    <row r="3" spans="2:107" ht="38.25" customHeight="1" x14ac:dyDescent="0.8">
      <c r="B3" s="8"/>
      <c r="C3" s="259"/>
      <c r="D3" s="260"/>
      <c r="E3" s="261"/>
      <c r="H3" s="11"/>
      <c r="I3" s="11"/>
      <c r="J3" s="11"/>
      <c r="M3" s="12"/>
      <c r="BW3" s="13" t="s">
        <v>27</v>
      </c>
      <c r="BX3" s="9"/>
      <c r="BY3" s="9"/>
      <c r="BZ3" s="9"/>
      <c r="CA3" s="9"/>
      <c r="CB3" s="9"/>
      <c r="CC3" s="9"/>
      <c r="CD3" s="9"/>
      <c r="CE3" s="9"/>
      <c r="CF3" s="9"/>
      <c r="CG3" s="9"/>
      <c r="CH3" s="9"/>
      <c r="CI3" s="9"/>
      <c r="CK3" s="13" t="s">
        <v>28</v>
      </c>
    </row>
    <row r="4" spans="2:107" ht="21" customHeight="1" x14ac:dyDescent="0.3">
      <c r="B4" s="8"/>
      <c r="C4" s="262" t="s">
        <v>238</v>
      </c>
      <c r="D4" s="260"/>
      <c r="E4" s="263"/>
      <c r="H4" s="11"/>
      <c r="I4" s="11"/>
      <c r="J4" s="11"/>
      <c r="M4" s="12"/>
    </row>
    <row r="5" spans="2:107" ht="16.5" customHeight="1" thickBot="1" x14ac:dyDescent="0.35">
      <c r="B5" s="8"/>
      <c r="C5" s="264" t="s">
        <v>29</v>
      </c>
      <c r="D5" s="260"/>
      <c r="E5" s="265"/>
      <c r="F5" s="18"/>
      <c r="G5" s="18"/>
      <c r="M5" s="12"/>
    </row>
    <row r="6" spans="2:107" ht="23.25" customHeight="1" x14ac:dyDescent="0.3">
      <c r="B6" s="8"/>
      <c r="C6" s="259"/>
      <c r="D6" s="259"/>
      <c r="E6" s="266"/>
      <c r="F6" s="18"/>
      <c r="G6" s="18"/>
      <c r="M6" s="12"/>
      <c r="BW6" s="19" t="s">
        <v>30</v>
      </c>
      <c r="BX6" s="20"/>
      <c r="BY6" s="20"/>
      <c r="BZ6" s="20"/>
      <c r="CA6" s="21"/>
      <c r="CK6" s="19" t="s">
        <v>31</v>
      </c>
      <c r="CL6" s="20"/>
      <c r="CM6" s="20"/>
      <c r="CN6" s="20"/>
      <c r="CO6" s="21"/>
    </row>
    <row r="7" spans="2:107" ht="20.25" customHeight="1" x14ac:dyDescent="0.3">
      <c r="B7" s="8"/>
      <c r="C7" s="295" t="s">
        <v>0</v>
      </c>
      <c r="D7" s="297"/>
      <c r="E7" s="267" t="str">
        <f>IF(ISBLANK('CP Identifier'!C5),"",'CP Identifier'!C5)</f>
        <v/>
      </c>
      <c r="F7" s="9"/>
      <c r="G7" s="23"/>
      <c r="H7" s="9"/>
      <c r="I7" s="9"/>
      <c r="J7" s="9"/>
      <c r="M7" s="12"/>
      <c r="BW7" s="24" t="s">
        <v>32</v>
      </c>
      <c r="BX7" s="24" t="s">
        <v>33</v>
      </c>
      <c r="BY7" s="24" t="s">
        <v>34</v>
      </c>
      <c r="BZ7" s="25"/>
      <c r="CA7" s="24" t="s">
        <v>35</v>
      </c>
      <c r="CB7" s="24" t="s">
        <v>36</v>
      </c>
      <c r="CC7" s="24" t="s">
        <v>37</v>
      </c>
      <c r="CD7" s="25"/>
      <c r="CE7" s="26" t="s">
        <v>38</v>
      </c>
      <c r="CK7" s="312" t="s">
        <v>39</v>
      </c>
      <c r="CL7" s="312"/>
      <c r="CM7" s="312"/>
      <c r="CN7" s="312"/>
      <c r="CO7" s="312"/>
      <c r="CP7" s="312"/>
    </row>
    <row r="8" spans="2:107" ht="5.25" customHeight="1" x14ac:dyDescent="0.35">
      <c r="B8" s="8"/>
      <c r="C8" s="27"/>
      <c r="D8" s="27"/>
      <c r="E8" s="28"/>
      <c r="F8" s="9"/>
      <c r="G8" s="9"/>
      <c r="H8" s="29"/>
      <c r="I8" s="29"/>
      <c r="J8" s="29"/>
      <c r="M8" s="12"/>
      <c r="BW8" s="30" t="e">
        <f>IF(#REF!="",1,2)</f>
        <v>#REF!</v>
      </c>
      <c r="BX8" s="30" t="e">
        <f>IF(#REF!="",1,2)</f>
        <v>#REF!</v>
      </c>
      <c r="BY8" s="30" t="e">
        <f>IF(#REF!="",1,2)</f>
        <v>#REF!</v>
      </c>
      <c r="BZ8" s="31"/>
      <c r="CA8" s="30" t="e">
        <f>IF(#REF!="",1,2)</f>
        <v>#REF!</v>
      </c>
      <c r="CB8" s="30" t="e">
        <f>IF(#REF!="",1,2)</f>
        <v>#REF!</v>
      </c>
      <c r="CC8" s="30" t="e">
        <f>IF(#REF!="",1,2)</f>
        <v>#REF!</v>
      </c>
      <c r="CD8" s="31"/>
      <c r="CE8" s="30" t="e">
        <f>IF(#REF!="",1,2)</f>
        <v>#REF!</v>
      </c>
      <c r="CK8" s="32" t="s">
        <v>40</v>
      </c>
      <c r="CL8" s="33" t="s">
        <v>41</v>
      </c>
      <c r="CM8" s="33" t="s">
        <v>42</v>
      </c>
      <c r="CN8" s="34"/>
      <c r="CO8" s="34"/>
      <c r="CP8" s="35"/>
    </row>
    <row r="9" spans="2:107" ht="20.25" customHeight="1" x14ac:dyDescent="0.3">
      <c r="B9" s="8"/>
      <c r="C9" s="295" t="s">
        <v>1</v>
      </c>
      <c r="D9" s="296"/>
      <c r="E9" s="297"/>
      <c r="F9" s="36"/>
      <c r="G9" s="36"/>
      <c r="H9" s="36"/>
      <c r="I9" s="36"/>
      <c r="J9" s="36"/>
      <c r="M9" s="12"/>
      <c r="BW9" s="30" t="e">
        <f>IF(#REF!="",1,2)</f>
        <v>#REF!</v>
      </c>
      <c r="BX9" s="30" t="e">
        <f>IF(#REF!="",1,2)</f>
        <v>#REF!</v>
      </c>
      <c r="BY9" s="30" t="e">
        <f>IF(#REF!="",1,2)</f>
        <v>#REF!</v>
      </c>
      <c r="BZ9" s="31"/>
      <c r="CA9" s="30" t="e">
        <f>IF(#REF!="",1,2)</f>
        <v>#REF!</v>
      </c>
      <c r="CB9" s="30" t="e">
        <f>IF(#REF!="",1,2)</f>
        <v>#REF!</v>
      </c>
      <c r="CC9" s="30" t="e">
        <f>IF(#REF!="",1,2)</f>
        <v>#REF!</v>
      </c>
      <c r="CD9" s="31"/>
      <c r="CE9" s="30" t="e">
        <f>IF(#REF!="",1,2)</f>
        <v>#REF!</v>
      </c>
      <c r="CK9" s="37" t="s">
        <v>43</v>
      </c>
      <c r="CL9" s="38"/>
      <c r="CM9" s="38"/>
      <c r="CN9" s="38"/>
      <c r="CO9" s="38"/>
      <c r="CP9" s="38"/>
    </row>
    <row r="10" spans="2:107" ht="25.5" customHeight="1" x14ac:dyDescent="0.3">
      <c r="B10" s="8"/>
      <c r="C10" s="313" t="s">
        <v>3</v>
      </c>
      <c r="D10" s="314"/>
      <c r="E10" s="268" t="str">
        <f>IF(ISBLANK('CP Identifier'!C8),"",'CP Identifier'!C8)</f>
        <v/>
      </c>
      <c r="F10" s="9"/>
      <c r="G10" s="40"/>
      <c r="H10" s="9"/>
      <c r="I10" s="9"/>
      <c r="J10" s="9"/>
      <c r="M10" s="12"/>
      <c r="BW10" s="30" t="e">
        <f>IF(#REF!="",1,2)</f>
        <v>#REF!</v>
      </c>
      <c r="BX10" s="30" t="e">
        <f>IF(#REF!="",1,2)</f>
        <v>#REF!</v>
      </c>
      <c r="BY10" s="30" t="e">
        <f>IF(#REF!="",1,2)</f>
        <v>#REF!</v>
      </c>
      <c r="BZ10" s="31"/>
      <c r="CA10" s="30" t="e">
        <f>IF(#REF!="",1,2)</f>
        <v>#REF!</v>
      </c>
      <c r="CB10" s="30" t="e">
        <f>IF(#REF!="",1,2)</f>
        <v>#REF!</v>
      </c>
      <c r="CC10" s="30" t="e">
        <f>IF(#REF!="",1,2)</f>
        <v>#REF!</v>
      </c>
      <c r="CD10" s="31"/>
      <c r="CE10" s="30" t="e">
        <f>IF(#REF!="",1,2)</f>
        <v>#REF!</v>
      </c>
      <c r="CK10" s="32" t="s">
        <v>44</v>
      </c>
      <c r="CL10" s="41" t="s">
        <v>45</v>
      </c>
      <c r="CM10" s="41" t="s">
        <v>46</v>
      </c>
      <c r="CN10" s="1" t="s">
        <v>47</v>
      </c>
      <c r="CO10" s="1" t="s">
        <v>48</v>
      </c>
      <c r="CP10" s="1" t="s">
        <v>49</v>
      </c>
      <c r="CQ10" s="1" t="s">
        <v>50</v>
      </c>
      <c r="CR10" s="1" t="s">
        <v>51</v>
      </c>
      <c r="CS10" s="1" t="s">
        <v>52</v>
      </c>
      <c r="CT10" s="1" t="s">
        <v>53</v>
      </c>
      <c r="CU10" s="1" t="s">
        <v>54</v>
      </c>
      <c r="CV10" s="1" t="s">
        <v>55</v>
      </c>
      <c r="CW10" s="1" t="s">
        <v>56</v>
      </c>
      <c r="CX10" s="1" t="s">
        <v>57</v>
      </c>
      <c r="CZ10" s="1" t="s">
        <v>58</v>
      </c>
      <c r="DA10" s="1" t="s">
        <v>59</v>
      </c>
      <c r="DB10" s="1" t="s">
        <v>60</v>
      </c>
      <c r="DC10" s="1" t="s">
        <v>61</v>
      </c>
    </row>
    <row r="11" spans="2:107" ht="25.5" customHeight="1" x14ac:dyDescent="0.3">
      <c r="B11" s="8"/>
      <c r="C11" s="313" t="s">
        <v>5</v>
      </c>
      <c r="D11" s="314"/>
      <c r="E11" s="268" t="str">
        <f>IF(ISBLANK('CP Identifier'!C9),"",'CP Identifier'!C9)</f>
        <v/>
      </c>
      <c r="F11" s="9"/>
      <c r="G11" s="315"/>
      <c r="H11" s="315"/>
      <c r="I11" s="315"/>
      <c r="J11" s="315"/>
      <c r="K11" s="9"/>
      <c r="L11" s="9"/>
      <c r="M11" s="12"/>
      <c r="BW11" s="30" t="e">
        <f>IF(#REF!="",1,2)</f>
        <v>#REF!</v>
      </c>
      <c r="BX11" s="30" t="e">
        <f>IF(#REF!="",1,2)</f>
        <v>#REF!</v>
      </c>
      <c r="BY11" s="30" t="e">
        <f>IF(#REF!="",1,2)</f>
        <v>#REF!</v>
      </c>
      <c r="BZ11" s="31"/>
      <c r="CA11" s="30" t="e">
        <f>IF(#REF!="",1,2)</f>
        <v>#REF!</v>
      </c>
      <c r="CB11" s="30" t="e">
        <f>IF(#REF!="",1,2)</f>
        <v>#REF!</v>
      </c>
      <c r="CC11" s="30" t="e">
        <f>IF(#REF!="",1,2)</f>
        <v>#REF!</v>
      </c>
      <c r="CD11" s="31"/>
      <c r="CE11" s="30" t="e">
        <f>IF(#REF!="",1,2)</f>
        <v>#REF!</v>
      </c>
      <c r="CK11" s="32" t="s">
        <v>62</v>
      </c>
      <c r="CL11" s="42" t="s">
        <v>63</v>
      </c>
      <c r="CM11" s="42" t="s">
        <v>63</v>
      </c>
      <c r="CN11" s="1" t="s">
        <v>63</v>
      </c>
      <c r="CO11" s="1" t="s">
        <v>63</v>
      </c>
      <c r="CP11" s="1" t="s">
        <v>63</v>
      </c>
      <c r="CQ11" s="1" t="s">
        <v>63</v>
      </c>
      <c r="CR11" s="1" t="s">
        <v>63</v>
      </c>
      <c r="CS11" s="1" t="s">
        <v>63</v>
      </c>
      <c r="CT11" s="1" t="s">
        <v>63</v>
      </c>
      <c r="CU11" s="1" t="s">
        <v>63</v>
      </c>
      <c r="CV11" s="1" t="s">
        <v>63</v>
      </c>
      <c r="CW11" s="1" t="s">
        <v>63</v>
      </c>
      <c r="CX11" s="1" t="s">
        <v>63</v>
      </c>
      <c r="CZ11" s="1" t="s">
        <v>63</v>
      </c>
      <c r="DA11" s="1" t="s">
        <v>63</v>
      </c>
      <c r="DB11" s="1" t="s">
        <v>63</v>
      </c>
      <c r="DC11" s="1" t="s">
        <v>63</v>
      </c>
    </row>
    <row r="12" spans="2:107" ht="25.5" customHeight="1" x14ac:dyDescent="0.3">
      <c r="B12" s="8"/>
      <c r="C12" s="313" t="s">
        <v>7</v>
      </c>
      <c r="D12" s="314"/>
      <c r="E12" s="268" t="str">
        <f>IF(ISBLANK('CP Identifier'!C10),"",'CP Identifier'!C10)</f>
        <v/>
      </c>
      <c r="F12" s="9"/>
      <c r="G12" s="315"/>
      <c r="H12" s="315"/>
      <c r="I12" s="315"/>
      <c r="J12" s="315"/>
      <c r="K12" s="9"/>
      <c r="L12" s="9"/>
      <c r="M12" s="12"/>
      <c r="BW12" s="30" t="e">
        <f>IF(#REF!="",1,2)</f>
        <v>#REF!</v>
      </c>
      <c r="BX12" s="30" t="e">
        <f>IF(#REF!="",1,2)</f>
        <v>#REF!</v>
      </c>
      <c r="BY12" s="30" t="e">
        <f>IF(#REF!="",1,2)</f>
        <v>#REF!</v>
      </c>
      <c r="BZ12" s="31"/>
      <c r="CA12" s="30" t="e">
        <f>IF(#REF!="",1,2)</f>
        <v>#REF!</v>
      </c>
      <c r="CB12" s="30" t="e">
        <f>IF(#REF!="",1,2)</f>
        <v>#REF!</v>
      </c>
      <c r="CC12" s="30" t="e">
        <f>IF(#REF!="",1,2)</f>
        <v>#REF!</v>
      </c>
      <c r="CD12" s="31"/>
      <c r="CE12" s="30" t="e">
        <f>IF(#REF!="",1,2)</f>
        <v>#REF!</v>
      </c>
      <c r="CK12" s="32" t="s">
        <v>64</v>
      </c>
      <c r="CL12" s="43"/>
      <c r="CM12" s="43" t="s">
        <v>65</v>
      </c>
      <c r="CN12" s="44" t="s">
        <v>66</v>
      </c>
    </row>
    <row r="13" spans="2:107" ht="25.5" customHeight="1" x14ac:dyDescent="0.3">
      <c r="B13" s="45"/>
      <c r="C13" s="313" t="s">
        <v>9</v>
      </c>
      <c r="D13" s="314"/>
      <c r="E13" s="268" t="str">
        <f>IF(ISBLANK('CP Identifier'!C11),"",'CP Identifier'!C11)</f>
        <v/>
      </c>
      <c r="F13" s="16"/>
      <c r="G13" s="316" t="s">
        <v>67</v>
      </c>
      <c r="H13" s="316"/>
      <c r="I13" s="316"/>
      <c r="J13" s="316"/>
      <c r="K13" s="9"/>
      <c r="L13" s="9"/>
      <c r="M13" s="12"/>
      <c r="N13" s="7"/>
      <c r="BW13" s="30" t="e">
        <f>IF(#REF!="",1,2)</f>
        <v>#REF!</v>
      </c>
      <c r="BX13" s="30" t="e">
        <f>IF(#REF!="",1,2)</f>
        <v>#REF!</v>
      </c>
      <c r="BY13" s="30" t="e">
        <f>IF(#REF!="",1,2)</f>
        <v>#REF!</v>
      </c>
      <c r="BZ13" s="31"/>
      <c r="CA13" s="30" t="e">
        <f>IF(#REF!="",1,2)</f>
        <v>#REF!</v>
      </c>
      <c r="CB13" s="30" t="e">
        <f>IF(#REF!="",1,2)</f>
        <v>#REF!</v>
      </c>
      <c r="CC13" s="30" t="e">
        <f>IF(#REF!="",1,2)</f>
        <v>#REF!</v>
      </c>
      <c r="CD13" s="31"/>
      <c r="CE13" s="30" t="e">
        <f>IF(#REF!="",1,2)</f>
        <v>#REF!</v>
      </c>
      <c r="CK13" s="32" t="s">
        <v>68</v>
      </c>
      <c r="CL13" s="46" t="s">
        <v>69</v>
      </c>
      <c r="CM13" s="46">
        <v>80</v>
      </c>
      <c r="CN13" s="1" t="s">
        <v>69</v>
      </c>
    </row>
    <row r="14" spans="2:107" ht="25.5" customHeight="1" x14ac:dyDescent="0.3">
      <c r="B14" s="45"/>
      <c r="C14" s="185"/>
      <c r="D14" s="185"/>
      <c r="E14" s="185"/>
      <c r="F14" s="16"/>
      <c r="G14" s="40"/>
      <c r="H14" s="9"/>
      <c r="I14" s="9"/>
      <c r="J14" s="16"/>
      <c r="K14" s="186"/>
      <c r="L14" s="186"/>
      <c r="M14" s="12"/>
      <c r="N14" s="7"/>
      <c r="BW14" s="30"/>
      <c r="BX14" s="30"/>
      <c r="BY14" s="30"/>
      <c r="BZ14" s="31"/>
      <c r="CA14" s="30"/>
      <c r="CB14" s="30"/>
      <c r="CC14" s="30"/>
      <c r="CD14" s="31"/>
      <c r="CE14" s="30"/>
      <c r="CK14" s="32"/>
      <c r="CL14" s="46"/>
      <c r="CM14" s="46"/>
    </row>
    <row r="15" spans="2:107" ht="20.25" customHeight="1" x14ac:dyDescent="0.3">
      <c r="B15" s="7"/>
      <c r="C15" s="302" t="s">
        <v>70</v>
      </c>
      <c r="D15" s="303"/>
      <c r="E15" s="303"/>
      <c r="F15" s="303"/>
      <c r="G15" s="303"/>
      <c r="H15" s="303"/>
      <c r="I15" s="303"/>
      <c r="J15" s="303"/>
      <c r="K15" s="199"/>
      <c r="L15" s="200"/>
      <c r="M15" s="12"/>
      <c r="N15" s="47"/>
      <c r="O15" s="48"/>
      <c r="BW15" s="49">
        <f>IF(C35="",1,2)</f>
        <v>2</v>
      </c>
      <c r="BX15" s="49">
        <f t="shared" ref="BX15:BY17" si="0">IF(F35="",1,2)</f>
        <v>1</v>
      </c>
      <c r="BY15" s="49">
        <f t="shared" si="0"/>
        <v>1</v>
      </c>
      <c r="BZ15" s="50"/>
      <c r="CA15" s="49" t="e">
        <f>IF(#REF!="",1,2)</f>
        <v>#REF!</v>
      </c>
      <c r="CB15" s="30" t="e">
        <f>IF(#REF!="",1,2)</f>
        <v>#REF!</v>
      </c>
      <c r="CC15" s="30">
        <f>IF(J35="",1,2)</f>
        <v>1</v>
      </c>
      <c r="CD15" s="50"/>
      <c r="CE15" s="49">
        <f>IF(H35="",1,2)</f>
        <v>1</v>
      </c>
      <c r="CK15" s="51" t="s">
        <v>71</v>
      </c>
      <c r="CL15" s="52">
        <v>12</v>
      </c>
      <c r="CM15" s="52">
        <v>12</v>
      </c>
      <c r="CN15" s="52"/>
      <c r="CO15" s="52"/>
      <c r="CP15" s="53"/>
    </row>
    <row r="16" spans="2:107" ht="21.75" customHeight="1" x14ac:dyDescent="0.35">
      <c r="B16" s="7"/>
      <c r="C16" s="204" t="s">
        <v>72</v>
      </c>
      <c r="D16" s="205"/>
      <c r="E16" s="205"/>
      <c r="F16" s="205"/>
      <c r="G16" s="205"/>
      <c r="H16" s="310" t="s">
        <v>73</v>
      </c>
      <c r="I16" s="311"/>
      <c r="J16" s="311"/>
      <c r="K16" s="300" t="s">
        <v>74</v>
      </c>
      <c r="L16" s="301"/>
      <c r="M16" s="12"/>
      <c r="N16" s="54"/>
      <c r="BW16" s="49">
        <f>IF(C36="",1,2)</f>
        <v>2</v>
      </c>
      <c r="BX16" s="49">
        <f t="shared" si="0"/>
        <v>1</v>
      </c>
      <c r="BY16" s="49">
        <f t="shared" si="0"/>
        <v>1</v>
      </c>
      <c r="BZ16" s="50"/>
      <c r="CA16" s="49" t="e">
        <f>IF(#REF!="",1,2)</f>
        <v>#REF!</v>
      </c>
      <c r="CB16" s="30" t="e">
        <f>IF(#REF!="",1,2)</f>
        <v>#REF!</v>
      </c>
      <c r="CC16" s="30">
        <f>IF(J36="",1,2)</f>
        <v>1</v>
      </c>
      <c r="CD16" s="50"/>
      <c r="CE16" s="49">
        <f>IF(H36="",1,2)</f>
        <v>1</v>
      </c>
      <c r="CK16" s="55" t="s">
        <v>75</v>
      </c>
      <c r="CL16" s="33" t="s">
        <v>42</v>
      </c>
      <c r="CM16" s="33" t="s">
        <v>76</v>
      </c>
      <c r="CN16" s="33" t="s">
        <v>77</v>
      </c>
      <c r="CO16" s="56" t="s">
        <v>78</v>
      </c>
      <c r="CP16" s="33" t="s">
        <v>79</v>
      </c>
    </row>
    <row r="17" spans="2:95" ht="54.65" customHeight="1" x14ac:dyDescent="0.3">
      <c r="B17" s="7"/>
      <c r="C17" s="189" t="s">
        <v>80</v>
      </c>
      <c r="D17" s="190" t="s">
        <v>81</v>
      </c>
      <c r="E17" s="191" t="s">
        <v>82</v>
      </c>
      <c r="F17" s="191" t="s">
        <v>83</v>
      </c>
      <c r="G17" s="189" t="s">
        <v>84</v>
      </c>
      <c r="H17" s="189" t="s">
        <v>85</v>
      </c>
      <c r="I17" s="189" t="s">
        <v>86</v>
      </c>
      <c r="J17" s="189" t="s">
        <v>87</v>
      </c>
      <c r="K17" s="189" t="s">
        <v>88</v>
      </c>
      <c r="L17" s="189" t="s">
        <v>89</v>
      </c>
      <c r="M17" s="12"/>
      <c r="N17" s="57"/>
      <c r="BW17" s="49">
        <f>IF(C37="",1,2)</f>
        <v>2</v>
      </c>
      <c r="BX17" s="49">
        <f t="shared" si="0"/>
        <v>1</v>
      </c>
      <c r="BY17" s="49">
        <f t="shared" si="0"/>
        <v>1</v>
      </c>
      <c r="BZ17" s="50"/>
      <c r="CA17" s="49" t="e">
        <f>IF(#REF!="",1,2)</f>
        <v>#REF!</v>
      </c>
      <c r="CB17" s="30" t="e">
        <f>IF(#REF!="",1,2)</f>
        <v>#REF!</v>
      </c>
      <c r="CC17" s="30">
        <f>IF(J37="",1,2)</f>
        <v>1</v>
      </c>
      <c r="CD17" s="50"/>
      <c r="CE17" s="49">
        <f>IF(H37="",1,2)</f>
        <v>1</v>
      </c>
      <c r="CK17" s="58" t="s">
        <v>90</v>
      </c>
      <c r="CL17" s="59">
        <v>55.32</v>
      </c>
      <c r="CM17" s="60">
        <v>0</v>
      </c>
      <c r="CN17" s="60"/>
      <c r="CO17" s="60"/>
      <c r="CP17" s="60"/>
    </row>
    <row r="18" spans="2:95" ht="26.25" customHeight="1" x14ac:dyDescent="0.25">
      <c r="B18" s="7"/>
      <c r="C18" s="192">
        <v>1</v>
      </c>
      <c r="D18" s="188"/>
      <c r="E18" s="193"/>
      <c r="F18" s="194"/>
      <c r="G18" s="269"/>
      <c r="H18" s="195"/>
      <c r="I18" s="235"/>
      <c r="J18" s="194"/>
      <c r="K18" s="196" t="str">
        <f>IFERROR(INDEX('Price List'!$A$23:$C$28,MATCH(D18,'Price List'!$A$23:$A$28,0),2)*G18,"")</f>
        <v/>
      </c>
      <c r="L18" s="196" t="str">
        <f>IFERROR(INDEX('Price List'!$A$23:$C$28,MATCH(D18,'Price List'!$A$23:$A$28,0),3)/12*G18,"")</f>
        <v/>
      </c>
      <c r="M18" s="12"/>
      <c r="N18" s="61"/>
      <c r="CK18" s="62" t="s">
        <v>92</v>
      </c>
      <c r="CL18" s="62" t="s">
        <v>93</v>
      </c>
      <c r="CM18" s="62" t="s">
        <v>94</v>
      </c>
      <c r="CN18" s="62"/>
      <c r="CO18" s="62"/>
      <c r="CP18" s="62"/>
      <c r="CQ18" s="63"/>
    </row>
    <row r="19" spans="2:95" ht="26.25" customHeight="1" x14ac:dyDescent="0.3">
      <c r="B19" s="7"/>
      <c r="C19" s="192">
        <v>2</v>
      </c>
      <c r="D19" s="188"/>
      <c r="E19" s="193"/>
      <c r="F19" s="194"/>
      <c r="G19" s="269"/>
      <c r="H19" s="195"/>
      <c r="I19" s="235"/>
      <c r="J19" s="194"/>
      <c r="K19" s="196" t="str">
        <f>IFERROR(INDEX('Price List'!$A$23:$C$28,MATCH(D19,'Price List'!$A$23:$A$28,0),2)*G19,"")</f>
        <v/>
      </c>
      <c r="L19" s="196" t="str">
        <f>IFERROR(INDEX('Price List'!$A$23:$C$28,MATCH(D19,'Price List'!$A$23:$A$28,0),3)/12*G19,"")</f>
        <v/>
      </c>
      <c r="M19" s="12"/>
      <c r="N19" s="61"/>
      <c r="CK19" s="55" t="s">
        <v>96</v>
      </c>
      <c r="CL19" s="64">
        <v>5</v>
      </c>
      <c r="CM19" s="64">
        <v>2</v>
      </c>
      <c r="CN19" s="35"/>
      <c r="CO19" s="35"/>
      <c r="CP19" s="35"/>
    </row>
    <row r="20" spans="2:95" ht="26.25" customHeight="1" x14ac:dyDescent="0.3">
      <c r="B20" s="7"/>
      <c r="C20" s="192">
        <v>3</v>
      </c>
      <c r="D20" s="188"/>
      <c r="E20" s="193"/>
      <c r="F20" s="194"/>
      <c r="G20" s="269"/>
      <c r="H20" s="195"/>
      <c r="I20" s="235"/>
      <c r="J20" s="194"/>
      <c r="K20" s="196" t="str">
        <f>IFERROR(INDEX('Price List'!$A$23:$C$28,MATCH(D20,'Price List'!$A$23:$A$28,0),2)*G20,"")</f>
        <v/>
      </c>
      <c r="L20" s="196" t="str">
        <f>IFERROR(INDEX('Price List'!$A$23:$C$28,MATCH(D20,'Price List'!$A$23:$A$28,0),3)/12*G20,"")</f>
        <v/>
      </c>
      <c r="M20" s="12"/>
      <c r="N20" s="61"/>
      <c r="BW20" s="65" t="s">
        <v>32</v>
      </c>
      <c r="BX20" s="66" t="s">
        <v>33</v>
      </c>
      <c r="BY20" s="67" t="s">
        <v>97</v>
      </c>
      <c r="BZ20" s="65" t="s">
        <v>98</v>
      </c>
      <c r="CA20" s="68" t="s">
        <v>38</v>
      </c>
      <c r="CB20" s="69" t="s">
        <v>99</v>
      </c>
      <c r="CC20" s="70" t="s">
        <v>100</v>
      </c>
      <c r="CD20" s="71" t="s">
        <v>101</v>
      </c>
      <c r="CE20" s="70" t="s">
        <v>81</v>
      </c>
      <c r="CF20" s="72" t="s">
        <v>102</v>
      </c>
      <c r="CG20" s="73" t="s">
        <v>103</v>
      </c>
      <c r="CI20" s="74"/>
      <c r="CK20" s="55" t="s">
        <v>104</v>
      </c>
      <c r="CL20" s="64" t="s">
        <v>105</v>
      </c>
      <c r="CM20" s="64" t="s">
        <v>106</v>
      </c>
      <c r="CN20" s="35" t="s">
        <v>107</v>
      </c>
      <c r="CO20" s="35"/>
      <c r="CP20" s="35"/>
    </row>
    <row r="21" spans="2:95" ht="26.25" customHeight="1" x14ac:dyDescent="0.25">
      <c r="B21" s="7"/>
      <c r="C21" s="192">
        <v>4</v>
      </c>
      <c r="D21" s="188"/>
      <c r="E21" s="193"/>
      <c r="F21" s="194"/>
      <c r="G21" s="269"/>
      <c r="H21" s="195"/>
      <c r="I21" s="235"/>
      <c r="J21" s="194"/>
      <c r="K21" s="196" t="str">
        <f>IFERROR(INDEX('Price List'!$A$23:$C$28,MATCH(D21,'Price List'!$A$23:$A$28,0),2)*G21,"")</f>
        <v/>
      </c>
      <c r="L21" s="196" t="str">
        <f>IFERROR(INDEX('Price List'!$A$23:$C$28,MATCH(D21,'Price List'!$A$23:$A$28,0),3)/12*G21,"")</f>
        <v/>
      </c>
      <c r="M21" s="12"/>
      <c r="N21" s="61"/>
      <c r="BW21" s="75">
        <f>IF(C18="",1,2)</f>
        <v>2</v>
      </c>
      <c r="BX21" s="76">
        <f>IF(E18="",1,2)</f>
        <v>1</v>
      </c>
      <c r="BY21" s="77">
        <f>IF(F18="",1,2)</f>
        <v>1</v>
      </c>
      <c r="BZ21" s="75">
        <f>IF(G18="",1,2)</f>
        <v>1</v>
      </c>
      <c r="CA21" s="78">
        <f>IF(H18="",1,2)</f>
        <v>1</v>
      </c>
      <c r="CB21" s="79" t="e">
        <f>IF(#REF!="",1,2)</f>
        <v>#REF!</v>
      </c>
      <c r="CC21" s="80" t="e">
        <f>IF(#REF!="",1,2)</f>
        <v>#REF!</v>
      </c>
      <c r="CD21" s="75" t="e">
        <f>IF(#REF!="",1,2)</f>
        <v>#REF!</v>
      </c>
      <c r="CE21" s="80">
        <f>IF(J18="",1,2)</f>
        <v>1</v>
      </c>
      <c r="CF21" s="81" t="e">
        <f>IF(#REF!="",1,2)</f>
        <v>#REF!</v>
      </c>
      <c r="CG21" s="81" t="e">
        <f>IF(#REF!="",1,2)</f>
        <v>#REF!</v>
      </c>
      <c r="CH21" s="1" t="e">
        <f>SUM(#REF!)</f>
        <v>#REF!</v>
      </c>
    </row>
    <row r="22" spans="2:95" ht="26.25" customHeight="1" x14ac:dyDescent="0.25">
      <c r="B22" s="7"/>
      <c r="C22" s="192">
        <v>5</v>
      </c>
      <c r="D22" s="188"/>
      <c r="E22" s="193"/>
      <c r="F22" s="194"/>
      <c r="G22" s="269"/>
      <c r="H22" s="195"/>
      <c r="I22" s="235"/>
      <c r="J22" s="194"/>
      <c r="K22" s="196" t="str">
        <f>IFERROR(INDEX('Price List'!$A$23:$C$28,MATCH(D22,'Price List'!$A$23:$A$28,0),2)*G22,"")</f>
        <v/>
      </c>
      <c r="L22" s="196" t="str">
        <f>IFERROR(INDEX('Price List'!$A$23:$C$28,MATCH(D22,'Price List'!$A$23:$A$28,0),3)/12*G22,"")</f>
        <v/>
      </c>
      <c r="M22" s="12"/>
      <c r="N22" s="61"/>
      <c r="BW22" s="75"/>
      <c r="BX22" s="76"/>
      <c r="BY22" s="77"/>
      <c r="BZ22" s="75"/>
      <c r="CA22" s="78"/>
      <c r="CB22" s="79"/>
      <c r="CC22" s="80"/>
      <c r="CD22" s="75"/>
      <c r="CE22" s="80"/>
      <c r="CF22" s="81"/>
      <c r="CG22" s="81"/>
    </row>
    <row r="23" spans="2:95" ht="26.25" customHeight="1" x14ac:dyDescent="0.25">
      <c r="B23" s="7"/>
      <c r="C23" s="192">
        <v>6</v>
      </c>
      <c r="D23" s="188"/>
      <c r="E23" s="193"/>
      <c r="F23" s="194"/>
      <c r="G23" s="269"/>
      <c r="H23" s="195"/>
      <c r="I23" s="235"/>
      <c r="J23" s="194"/>
      <c r="K23" s="196" t="str">
        <f>IFERROR(INDEX('Price List'!$A$23:$C$28,MATCH(D23,'Price List'!$A$23:$A$28,0),2)*G23,"")</f>
        <v/>
      </c>
      <c r="L23" s="196" t="str">
        <f>IFERROR(INDEX('Price List'!$A$23:$C$28,MATCH(D23,'Price List'!$A$23:$A$28,0),3)/12*G23,"")</f>
        <v/>
      </c>
      <c r="M23" s="12"/>
      <c r="N23" s="61"/>
      <c r="BW23" s="75"/>
      <c r="BX23" s="76"/>
      <c r="BY23" s="77"/>
      <c r="BZ23" s="75"/>
      <c r="CA23" s="78"/>
      <c r="CB23" s="79"/>
      <c r="CC23" s="80"/>
      <c r="CD23" s="75"/>
      <c r="CE23" s="80"/>
      <c r="CF23" s="81"/>
      <c r="CG23" s="81"/>
    </row>
    <row r="24" spans="2:95" ht="26.25" customHeight="1" x14ac:dyDescent="0.25">
      <c r="B24" s="7"/>
      <c r="C24" s="192">
        <v>7</v>
      </c>
      <c r="D24" s="188"/>
      <c r="E24" s="193"/>
      <c r="F24" s="194"/>
      <c r="G24" s="269"/>
      <c r="H24" s="195"/>
      <c r="I24" s="235"/>
      <c r="J24" s="194"/>
      <c r="K24" s="196" t="str">
        <f>IFERROR(INDEX('Price List'!$A$23:$C$28,MATCH(D24,'Price List'!$A$23:$A$28,0),2)*G24,"")</f>
        <v/>
      </c>
      <c r="L24" s="196" t="str">
        <f>IFERROR(INDEX('Price List'!$A$23:$C$28,MATCH(D24,'Price List'!$A$23:$A$28,0),3)/12*G24,"")</f>
        <v/>
      </c>
      <c r="M24" s="12"/>
      <c r="N24" s="61"/>
      <c r="BW24" s="75"/>
      <c r="BX24" s="76"/>
      <c r="BY24" s="77"/>
      <c r="BZ24" s="75"/>
      <c r="CA24" s="78"/>
      <c r="CB24" s="79"/>
      <c r="CC24" s="80"/>
      <c r="CD24" s="75"/>
      <c r="CE24" s="80"/>
      <c r="CF24" s="81"/>
      <c r="CG24" s="81"/>
    </row>
    <row r="25" spans="2:95" ht="26.25" customHeight="1" x14ac:dyDescent="0.25">
      <c r="B25" s="7"/>
      <c r="C25" s="192">
        <v>8</v>
      </c>
      <c r="D25" s="188"/>
      <c r="E25" s="193"/>
      <c r="F25" s="194"/>
      <c r="G25" s="269" t="str">
        <f>IFERROR(IF(D25='Price List'!$A$23,VLOOKUP(H25,'Price List'!$E$22:$F$26,2),""),"")</f>
        <v/>
      </c>
      <c r="H25" s="195"/>
      <c r="I25" s="235"/>
      <c r="J25" s="194"/>
      <c r="K25" s="196" t="str">
        <f>IFERROR(INDEX('Price List'!$A$23:$C$28,MATCH(D25,'Price List'!$A$23:$A$28,0),2)*G25,"")</f>
        <v/>
      </c>
      <c r="L25" s="196" t="str">
        <f>IFERROR(INDEX('Price List'!$A$23:$C$28,MATCH(D25,'Price List'!$A$23:$A$28,0),3)/12*G25,"")</f>
        <v/>
      </c>
      <c r="M25" s="12"/>
      <c r="N25" s="61"/>
      <c r="BW25" s="75"/>
      <c r="BX25" s="76"/>
      <c r="BY25" s="77"/>
      <c r="BZ25" s="75"/>
      <c r="CA25" s="78"/>
      <c r="CB25" s="79"/>
      <c r="CC25" s="80"/>
      <c r="CD25" s="75"/>
      <c r="CE25" s="80"/>
      <c r="CF25" s="81"/>
      <c r="CG25" s="81"/>
    </row>
    <row r="26" spans="2:95" ht="26.25" customHeight="1" x14ac:dyDescent="0.25">
      <c r="B26" s="7"/>
      <c r="C26" s="192">
        <v>9</v>
      </c>
      <c r="D26" s="188"/>
      <c r="E26" s="193"/>
      <c r="F26" s="194"/>
      <c r="G26" s="269" t="str">
        <f>IFERROR(IF(D26='Price List'!$A$23,VLOOKUP(H26,'Price List'!$E$22:$F$26,2),""),"")</f>
        <v/>
      </c>
      <c r="H26" s="195"/>
      <c r="I26" s="235"/>
      <c r="J26" s="194"/>
      <c r="K26" s="196" t="str">
        <f>IFERROR(INDEX('Price List'!$A$23:$C$28,MATCH(D26,'Price List'!$A$23:$A$28,0),2)*G26,"")</f>
        <v/>
      </c>
      <c r="L26" s="196" t="str">
        <f>IFERROR(INDEX('Price List'!$A$23:$C$28,MATCH(D26,'Price List'!$A$23:$A$28,0),3)/12*G26,"")</f>
        <v/>
      </c>
      <c r="M26" s="12"/>
      <c r="N26" s="61"/>
      <c r="BW26" s="75"/>
      <c r="BX26" s="76"/>
      <c r="BY26" s="77"/>
      <c r="BZ26" s="75"/>
      <c r="CA26" s="78"/>
      <c r="CB26" s="79"/>
      <c r="CC26" s="80"/>
      <c r="CD26" s="75"/>
      <c r="CE26" s="80"/>
      <c r="CF26" s="81"/>
      <c r="CG26" s="81"/>
    </row>
    <row r="27" spans="2:95" ht="26.25" customHeight="1" x14ac:dyDescent="0.25">
      <c r="B27" s="7"/>
      <c r="C27" s="192">
        <v>10</v>
      </c>
      <c r="D27" s="188"/>
      <c r="E27" s="193"/>
      <c r="F27" s="194"/>
      <c r="G27" s="269" t="str">
        <f>IFERROR(IF(D27='Price List'!$A$23,VLOOKUP(H27,'Price List'!$E$22:$F$26,2),""),"")</f>
        <v/>
      </c>
      <c r="H27" s="195"/>
      <c r="I27" s="235"/>
      <c r="J27" s="194"/>
      <c r="K27" s="196" t="str">
        <f>IFERROR(INDEX('Price List'!$A$23:$C$28,MATCH(D27,'Price List'!$A$23:$A$28,0),2)*G27,"")</f>
        <v/>
      </c>
      <c r="L27" s="196" t="str">
        <f>IFERROR(INDEX('Price List'!$A$23:$C$28,MATCH(D27,'Price List'!$A$23:$A$28,0),3)/12*G27,"")</f>
        <v/>
      </c>
      <c r="M27" s="12"/>
      <c r="N27" s="61"/>
      <c r="BW27" s="75"/>
      <c r="BX27" s="76"/>
      <c r="BY27" s="77"/>
      <c r="BZ27" s="75"/>
      <c r="CA27" s="78"/>
      <c r="CB27" s="79"/>
      <c r="CC27" s="80"/>
      <c r="CD27" s="75"/>
      <c r="CE27" s="80"/>
      <c r="CF27" s="81"/>
      <c r="CG27" s="81"/>
    </row>
    <row r="28" spans="2:95" ht="26.25" customHeight="1" x14ac:dyDescent="0.25">
      <c r="B28" s="7"/>
      <c r="C28" s="192">
        <v>11</v>
      </c>
      <c r="D28" s="188"/>
      <c r="E28" s="193"/>
      <c r="F28" s="194"/>
      <c r="G28" s="269" t="str">
        <f>IFERROR(IF(D28='Price List'!$A$23,VLOOKUP(H28,'Price List'!$E$22:$F$26,2),""),"")</f>
        <v/>
      </c>
      <c r="H28" s="195"/>
      <c r="I28" s="235"/>
      <c r="J28" s="194"/>
      <c r="K28" s="196" t="str">
        <f>IFERROR(INDEX('Price List'!$A$23:$C$28,MATCH(D28,'Price List'!$A$23:$A$28,0),2)*G28,"")</f>
        <v/>
      </c>
      <c r="L28" s="196" t="str">
        <f>IFERROR(INDEX('Price List'!$A$23:$C$28,MATCH(D28,'Price List'!$A$23:$A$28,0),3)/12*G28,"")</f>
        <v/>
      </c>
      <c r="M28" s="12"/>
      <c r="N28" s="61"/>
      <c r="BW28" s="75"/>
      <c r="BX28" s="76"/>
      <c r="BY28" s="77"/>
      <c r="BZ28" s="75"/>
      <c r="CA28" s="78"/>
      <c r="CB28" s="79"/>
      <c r="CC28" s="80"/>
      <c r="CD28" s="75"/>
      <c r="CE28" s="80"/>
      <c r="CF28" s="81"/>
      <c r="CG28" s="81"/>
    </row>
    <row r="29" spans="2:95" ht="26.25" customHeight="1" x14ac:dyDescent="0.25">
      <c r="B29" s="7"/>
      <c r="C29" s="192">
        <v>12</v>
      </c>
      <c r="D29" s="188"/>
      <c r="E29" s="193"/>
      <c r="F29" s="194"/>
      <c r="G29" s="269" t="str">
        <f>IFERROR(IF(D29='Price List'!$A$23,VLOOKUP(H29,'Price List'!$E$22:$F$26,2),""),"")</f>
        <v/>
      </c>
      <c r="H29" s="195"/>
      <c r="I29" s="235"/>
      <c r="J29" s="194"/>
      <c r="K29" s="196" t="str">
        <f>IFERROR(INDEX('Price List'!$A$23:$C$28,MATCH(D29,'Price List'!$A$23:$A$28,0),2)*G29,"")</f>
        <v/>
      </c>
      <c r="L29" s="196" t="str">
        <f>IFERROR(INDEX('Price List'!$A$23:$C$28,MATCH(D29,'Price List'!$A$23:$A$28,0),3)/12*G29,"")</f>
        <v/>
      </c>
      <c r="M29" s="12"/>
      <c r="N29" s="61"/>
      <c r="BW29" s="75"/>
      <c r="BX29" s="76"/>
      <c r="BY29" s="77"/>
      <c r="BZ29" s="75"/>
      <c r="CA29" s="78"/>
      <c r="CB29" s="79"/>
      <c r="CC29" s="80"/>
      <c r="CD29" s="75"/>
      <c r="CE29" s="80"/>
      <c r="CF29" s="81"/>
      <c r="CG29" s="81"/>
    </row>
    <row r="30" spans="2:95" ht="26.25" customHeight="1" x14ac:dyDescent="0.25">
      <c r="B30" s="7"/>
      <c r="C30" s="192">
        <v>13</v>
      </c>
      <c r="D30" s="188"/>
      <c r="E30" s="193"/>
      <c r="F30" s="194"/>
      <c r="G30" s="269"/>
      <c r="H30" s="195"/>
      <c r="I30" s="235"/>
      <c r="J30" s="194"/>
      <c r="K30" s="196" t="str">
        <f>IFERROR(INDEX('Price List'!$A$23:$C$28,MATCH(D30,'Price List'!$A$23:$A$28,0),2)*G30,"")</f>
        <v/>
      </c>
      <c r="L30" s="196" t="str">
        <f>IFERROR(INDEX('Price List'!$A$23:$C$28,MATCH(D30,'Price List'!$A$23:$A$28,0),3)/12*G30,"")</f>
        <v/>
      </c>
      <c r="M30" s="12"/>
      <c r="N30" s="61"/>
      <c r="BW30" s="75"/>
      <c r="BX30" s="76"/>
      <c r="BY30" s="77"/>
      <c r="BZ30" s="75"/>
      <c r="CA30" s="78"/>
      <c r="CB30" s="79"/>
      <c r="CC30" s="80"/>
      <c r="CD30" s="75"/>
      <c r="CE30" s="80"/>
      <c r="CF30" s="81"/>
      <c r="CG30" s="81"/>
    </row>
    <row r="31" spans="2:95" ht="26.25" customHeight="1" x14ac:dyDescent="0.25">
      <c r="B31" s="7"/>
      <c r="C31" s="192">
        <v>14</v>
      </c>
      <c r="D31" s="188"/>
      <c r="E31" s="193"/>
      <c r="F31" s="194"/>
      <c r="G31" s="269"/>
      <c r="H31" s="195"/>
      <c r="I31" s="235"/>
      <c r="J31" s="194"/>
      <c r="K31" s="196" t="str">
        <f>IFERROR(INDEX('Price List'!$A$23:$C$28,MATCH(D31,'Price List'!$A$23:$A$28,0),2)*G31,"")</f>
        <v/>
      </c>
      <c r="L31" s="196" t="str">
        <f>IFERROR(INDEX('Price List'!$A$23:$C$28,MATCH(D31,'Price List'!$A$23:$A$28,0),3)/12*G31,"")</f>
        <v/>
      </c>
      <c r="M31" s="12"/>
      <c r="N31" s="61"/>
      <c r="BW31" s="75"/>
      <c r="BX31" s="76"/>
      <c r="BY31" s="77"/>
      <c r="BZ31" s="75"/>
      <c r="CA31" s="78"/>
      <c r="CB31" s="79"/>
      <c r="CC31" s="80"/>
      <c r="CD31" s="75"/>
      <c r="CE31" s="80"/>
      <c r="CF31" s="81"/>
      <c r="CG31" s="81"/>
    </row>
    <row r="32" spans="2:95" ht="26.25" customHeight="1" x14ac:dyDescent="0.25">
      <c r="B32" s="7"/>
      <c r="C32" s="192">
        <v>15</v>
      </c>
      <c r="D32" s="188"/>
      <c r="E32" s="193"/>
      <c r="F32" s="194"/>
      <c r="G32" s="269"/>
      <c r="H32" s="195"/>
      <c r="I32" s="235"/>
      <c r="J32" s="194"/>
      <c r="K32" s="196" t="str">
        <f>IFERROR(INDEX('Price List'!$A$23:$C$28,MATCH(D32,'Price List'!$A$23:$A$28,0),2)*G32,"")</f>
        <v/>
      </c>
      <c r="L32" s="196" t="str">
        <f>IFERROR(INDEX('Price List'!$A$23:$C$28,MATCH(D32,'Price List'!$A$23:$A$28,0),3)/12*G32,"")</f>
        <v/>
      </c>
      <c r="M32" s="12"/>
      <c r="N32" s="61"/>
      <c r="BW32" s="75">
        <f>IF(C19="",1,2)</f>
        <v>2</v>
      </c>
      <c r="BX32" s="76">
        <f t="shared" ref="BX32:CA34" si="1">IF(E19="",1,2)</f>
        <v>1</v>
      </c>
      <c r="BY32" s="77">
        <f t="shared" si="1"/>
        <v>1</v>
      </c>
      <c r="BZ32" s="75">
        <f t="shared" si="1"/>
        <v>1</v>
      </c>
      <c r="CA32" s="78">
        <f t="shared" si="1"/>
        <v>1</v>
      </c>
      <c r="CB32" s="79" t="e">
        <f>IF(#REF!="",1,2)</f>
        <v>#REF!</v>
      </c>
      <c r="CC32" s="80" t="e">
        <f>IF(#REF!="",1,2)</f>
        <v>#REF!</v>
      </c>
      <c r="CD32" s="75" t="e">
        <f>IF(#REF!="",1,2)</f>
        <v>#REF!</v>
      </c>
      <c r="CE32" s="80">
        <f>IF(J19="",1,2)</f>
        <v>1</v>
      </c>
      <c r="CF32" s="81" t="e">
        <f>IF(#REF!="",1,2)</f>
        <v>#REF!</v>
      </c>
      <c r="CG32" s="81" t="e">
        <f>IF(#REF!="",1,2)</f>
        <v>#REF!</v>
      </c>
      <c r="CH32" s="1" t="e">
        <f>SUM(#REF!)</f>
        <v>#REF!</v>
      </c>
    </row>
    <row r="33" spans="1:86" ht="26.25" customHeight="1" x14ac:dyDescent="0.25">
      <c r="B33" s="7"/>
      <c r="C33" s="192">
        <v>16</v>
      </c>
      <c r="D33" s="188"/>
      <c r="E33" s="193"/>
      <c r="F33" s="194"/>
      <c r="G33" s="269"/>
      <c r="H33" s="195"/>
      <c r="I33" s="235"/>
      <c r="J33" s="194"/>
      <c r="K33" s="196" t="str">
        <f>IFERROR(INDEX('Price List'!$A$23:$C$28,MATCH(D33,'Price List'!$A$23:$A$28,0),2)*G33,"")</f>
        <v/>
      </c>
      <c r="L33" s="196" t="str">
        <f>IFERROR(INDEX('Price List'!$A$23:$C$28,MATCH(D33,'Price List'!$A$23:$A$28,0),3)/12*G33,"")</f>
        <v/>
      </c>
      <c r="M33" s="12"/>
      <c r="N33" s="61"/>
      <c r="BW33" s="75">
        <f>IF(C20="",1,2)</f>
        <v>2</v>
      </c>
      <c r="BX33" s="76">
        <f t="shared" si="1"/>
        <v>1</v>
      </c>
      <c r="BY33" s="77">
        <f t="shared" si="1"/>
        <v>1</v>
      </c>
      <c r="BZ33" s="75">
        <f t="shared" si="1"/>
        <v>1</v>
      </c>
      <c r="CA33" s="78">
        <f t="shared" si="1"/>
        <v>1</v>
      </c>
      <c r="CB33" s="79" t="e">
        <f>IF(#REF!="",1,2)</f>
        <v>#REF!</v>
      </c>
      <c r="CC33" s="80" t="e">
        <f>IF(#REF!="",1,2)</f>
        <v>#REF!</v>
      </c>
      <c r="CD33" s="75" t="e">
        <f>IF(#REF!="",1,2)</f>
        <v>#REF!</v>
      </c>
      <c r="CE33" s="80">
        <f>IF(J20="",1,2)</f>
        <v>1</v>
      </c>
      <c r="CF33" s="81" t="e">
        <f>IF(#REF!="",1,2)</f>
        <v>#REF!</v>
      </c>
      <c r="CG33" s="81" t="e">
        <f>IF(#REF!="",1,2)</f>
        <v>#REF!</v>
      </c>
      <c r="CH33" s="1" t="e">
        <f>SUM(#REF!)</f>
        <v>#REF!</v>
      </c>
    </row>
    <row r="34" spans="1:86" ht="26.25" customHeight="1" x14ac:dyDescent="0.25">
      <c r="B34" s="7"/>
      <c r="C34" s="192">
        <v>17</v>
      </c>
      <c r="D34" s="188"/>
      <c r="E34" s="193"/>
      <c r="F34" s="194"/>
      <c r="G34" s="269"/>
      <c r="H34" s="195"/>
      <c r="I34" s="235"/>
      <c r="J34" s="194"/>
      <c r="K34" s="196" t="str">
        <f>IFERROR(INDEX('Price List'!$A$23:$C$28,MATCH(D34,'Price List'!$A$23:$A$28,0),2)*G34,"")</f>
        <v/>
      </c>
      <c r="L34" s="196" t="str">
        <f>IFERROR(INDEX('Price List'!$A$23:$C$28,MATCH(D34,'Price List'!$A$23:$A$28,0),3)/12*G34,"")</f>
        <v/>
      </c>
      <c r="M34" s="12"/>
      <c r="N34" s="61"/>
      <c r="BW34" s="75">
        <f>IF(C21="",1,2)</f>
        <v>2</v>
      </c>
      <c r="BX34" s="76">
        <f t="shared" si="1"/>
        <v>1</v>
      </c>
      <c r="BY34" s="77">
        <f t="shared" si="1"/>
        <v>1</v>
      </c>
      <c r="BZ34" s="75">
        <f t="shared" si="1"/>
        <v>1</v>
      </c>
      <c r="CA34" s="78">
        <f t="shared" si="1"/>
        <v>1</v>
      </c>
      <c r="CB34" s="79" t="e">
        <f>IF(#REF!="",1,2)</f>
        <v>#REF!</v>
      </c>
      <c r="CC34" s="80" t="e">
        <f>IF(#REF!="",1,2)</f>
        <v>#REF!</v>
      </c>
      <c r="CD34" s="75" t="e">
        <f>IF(#REF!="",1,2)</f>
        <v>#REF!</v>
      </c>
      <c r="CE34" s="80">
        <f>IF(J21="",1,2)</f>
        <v>1</v>
      </c>
      <c r="CF34" s="81" t="e">
        <f>IF(#REF!="",1,2)</f>
        <v>#REF!</v>
      </c>
      <c r="CG34" s="81" t="e">
        <f>IF(#REF!="",1,2)</f>
        <v>#REF!</v>
      </c>
      <c r="CH34" s="1" t="e">
        <f>SUM(#REF!)</f>
        <v>#REF!</v>
      </c>
    </row>
    <row r="35" spans="1:86" ht="26.25" customHeight="1" x14ac:dyDescent="0.25">
      <c r="B35" s="7"/>
      <c r="C35" s="192">
        <v>18</v>
      </c>
      <c r="D35" s="188"/>
      <c r="E35" s="193"/>
      <c r="F35" s="194"/>
      <c r="G35" s="269"/>
      <c r="H35" s="195"/>
      <c r="I35" s="235"/>
      <c r="J35" s="194"/>
      <c r="K35" s="196" t="str">
        <f>IFERROR(INDEX('Price List'!$A$23:$C$28,MATCH(D35,'Price List'!$A$23:$A$28,0),2)*G35,"")</f>
        <v/>
      </c>
      <c r="L35" s="196" t="str">
        <f>IFERROR(INDEX('Price List'!$A$23:$C$28,MATCH(D35,'Price List'!$A$23:$A$28,0),3)/12*G35,"")</f>
        <v/>
      </c>
      <c r="M35" s="12"/>
      <c r="N35" s="61"/>
      <c r="BW35" s="75">
        <f t="shared" ref="BW35:BW40" si="2">IF(C32="",1,2)</f>
        <v>2</v>
      </c>
      <c r="BX35" s="76">
        <f t="shared" ref="BX35:CA40" si="3">IF(E32="",1,2)</f>
        <v>1</v>
      </c>
      <c r="BY35" s="77">
        <f t="shared" si="3"/>
        <v>1</v>
      </c>
      <c r="BZ35" s="75">
        <f t="shared" si="3"/>
        <v>1</v>
      </c>
      <c r="CA35" s="78">
        <f t="shared" si="3"/>
        <v>1</v>
      </c>
      <c r="CB35" s="79" t="e">
        <f>IF(#REF!="",1,2)</f>
        <v>#REF!</v>
      </c>
      <c r="CC35" s="80" t="e">
        <f>IF(#REF!="",1,2)</f>
        <v>#REF!</v>
      </c>
      <c r="CD35" s="75" t="e">
        <f>IF(#REF!="",1,2)</f>
        <v>#REF!</v>
      </c>
      <c r="CE35" s="80">
        <f t="shared" ref="CE35:CE40" si="4">IF(J32="",1,2)</f>
        <v>1</v>
      </c>
      <c r="CF35" s="81" t="e">
        <f>IF(#REF!="",1,2)</f>
        <v>#REF!</v>
      </c>
      <c r="CG35" s="81" t="e">
        <f>IF(#REF!="",1,2)</f>
        <v>#REF!</v>
      </c>
      <c r="CH35" s="1" t="e">
        <f>SUM(#REF!)</f>
        <v>#REF!</v>
      </c>
    </row>
    <row r="36" spans="1:86" ht="26.25" customHeight="1" x14ac:dyDescent="0.25">
      <c r="B36" s="7"/>
      <c r="C36" s="192">
        <v>19</v>
      </c>
      <c r="D36" s="188"/>
      <c r="E36" s="193"/>
      <c r="F36" s="194"/>
      <c r="G36" s="269" t="str">
        <f>IFERROR(IF(D36='Price List'!$A$23,VLOOKUP(H36,'Price List'!$E$22:$F$26,2),""),"")</f>
        <v/>
      </c>
      <c r="H36" s="195"/>
      <c r="I36" s="235"/>
      <c r="J36" s="194"/>
      <c r="K36" s="196" t="str">
        <f>IFERROR(INDEX('Price List'!$A$23:$C$28,MATCH(D36,'Price List'!$A$23:$A$28,0),2)*G36,"")</f>
        <v/>
      </c>
      <c r="L36" s="196" t="str">
        <f>IFERROR(INDEX('Price List'!$A$23:$C$28,MATCH(D36,'Price List'!$A$23:$A$28,0),3)/12*G36,"")</f>
        <v/>
      </c>
      <c r="M36" s="12"/>
      <c r="N36" s="61"/>
      <c r="BW36" s="75">
        <f t="shared" si="2"/>
        <v>2</v>
      </c>
      <c r="BX36" s="76">
        <f t="shared" si="3"/>
        <v>1</v>
      </c>
      <c r="BY36" s="77">
        <f t="shared" si="3"/>
        <v>1</v>
      </c>
      <c r="BZ36" s="75">
        <f t="shared" si="3"/>
        <v>1</v>
      </c>
      <c r="CA36" s="78">
        <f t="shared" si="3"/>
        <v>1</v>
      </c>
      <c r="CB36" s="79" t="e">
        <f>IF(#REF!="",1,2)</f>
        <v>#REF!</v>
      </c>
      <c r="CC36" s="80" t="e">
        <f>IF(#REF!="",1,2)</f>
        <v>#REF!</v>
      </c>
      <c r="CD36" s="75" t="e">
        <f>IF(#REF!="",1,2)</f>
        <v>#REF!</v>
      </c>
      <c r="CE36" s="80">
        <f t="shared" si="4"/>
        <v>1</v>
      </c>
      <c r="CF36" s="81" t="e">
        <f>IF(#REF!="",1,2)</f>
        <v>#REF!</v>
      </c>
      <c r="CG36" s="81" t="e">
        <f>IF(#REF!="",1,2)</f>
        <v>#REF!</v>
      </c>
      <c r="CH36" s="1" t="e">
        <f>SUM(#REF!)</f>
        <v>#REF!</v>
      </c>
    </row>
    <row r="37" spans="1:86" ht="24" customHeight="1" x14ac:dyDescent="0.25">
      <c r="B37" s="7"/>
      <c r="C37" s="192">
        <v>20</v>
      </c>
      <c r="D37" s="188"/>
      <c r="E37" s="193"/>
      <c r="F37" s="194"/>
      <c r="G37" s="269" t="str">
        <f>IFERROR(IF(D37='Price List'!$A$23,VLOOKUP(H37,'Price List'!$E$22:$F$26,2),""),"")</f>
        <v/>
      </c>
      <c r="H37" s="195"/>
      <c r="I37" s="235"/>
      <c r="J37" s="194"/>
      <c r="K37" s="196" t="str">
        <f>IFERROR(INDEX('Price List'!$A$23:$C$28,MATCH(D37,'Price List'!$A$23:$A$28,0),2)*G37,"")</f>
        <v/>
      </c>
      <c r="L37" s="196" t="str">
        <f>IFERROR(INDEX('Price List'!$A$23:$C$28,MATCH(D37,'Price List'!$A$23:$A$28,0),3)/12*G37,"")</f>
        <v/>
      </c>
      <c r="M37" s="12"/>
      <c r="N37" s="61"/>
      <c r="BW37" s="75">
        <f t="shared" si="2"/>
        <v>2</v>
      </c>
      <c r="BX37" s="76">
        <f t="shared" si="3"/>
        <v>1</v>
      </c>
      <c r="BY37" s="77">
        <f t="shared" si="3"/>
        <v>1</v>
      </c>
      <c r="BZ37" s="75">
        <f t="shared" si="3"/>
        <v>1</v>
      </c>
      <c r="CA37" s="78">
        <f t="shared" si="3"/>
        <v>1</v>
      </c>
      <c r="CB37" s="79" t="e">
        <f>IF(#REF!="",1,2)</f>
        <v>#REF!</v>
      </c>
      <c r="CC37" s="80" t="e">
        <f>IF(#REF!="",1,2)</f>
        <v>#REF!</v>
      </c>
      <c r="CD37" s="75" t="e">
        <f>IF(#REF!="",1,2)</f>
        <v>#REF!</v>
      </c>
      <c r="CE37" s="80">
        <f t="shared" si="4"/>
        <v>1</v>
      </c>
      <c r="CF37" s="81" t="e">
        <f>IF(#REF!="",1,2)</f>
        <v>#REF!</v>
      </c>
      <c r="CG37" s="81" t="e">
        <f>IF(#REF!="",1,2)</f>
        <v>#REF!</v>
      </c>
      <c r="CH37" s="1" t="e">
        <f>SUM(#REF!)</f>
        <v>#REF!</v>
      </c>
    </row>
    <row r="38" spans="1:86" ht="24" customHeight="1" x14ac:dyDescent="0.3">
      <c r="B38" s="7"/>
      <c r="C38" s="9"/>
      <c r="D38" s="82"/>
      <c r="E38" s="82"/>
      <c r="F38" s="83"/>
      <c r="G38" s="84"/>
      <c r="H38" s="9"/>
      <c r="I38" s="9"/>
      <c r="J38" s="9"/>
      <c r="K38" s="9"/>
      <c r="L38" s="9"/>
      <c r="M38" s="12"/>
      <c r="N38" s="7"/>
      <c r="BW38" s="75">
        <f t="shared" si="2"/>
        <v>2</v>
      </c>
      <c r="BX38" s="76">
        <f t="shared" si="3"/>
        <v>1</v>
      </c>
      <c r="BY38" s="77">
        <f t="shared" si="3"/>
        <v>1</v>
      </c>
      <c r="BZ38" s="75">
        <f t="shared" si="3"/>
        <v>1</v>
      </c>
      <c r="CA38" s="78">
        <f t="shared" si="3"/>
        <v>1</v>
      </c>
      <c r="CB38" s="79" t="e">
        <f>IF(#REF!="",1,2)</f>
        <v>#REF!</v>
      </c>
      <c r="CC38" s="80" t="e">
        <f>IF(#REF!="",1,2)</f>
        <v>#REF!</v>
      </c>
      <c r="CD38" s="75" t="e">
        <f>IF(#REF!="",1,2)</f>
        <v>#REF!</v>
      </c>
      <c r="CE38" s="80">
        <f t="shared" si="4"/>
        <v>1</v>
      </c>
      <c r="CF38" s="81" t="e">
        <f>IF(#REF!="",1,2)</f>
        <v>#REF!</v>
      </c>
      <c r="CG38" s="81" t="e">
        <f>IF(#REF!="",1,2)</f>
        <v>#REF!</v>
      </c>
      <c r="CH38" s="1" t="e">
        <f>SUM(#REF!)</f>
        <v>#REF!</v>
      </c>
    </row>
    <row r="39" spans="1:86" ht="24" customHeight="1" x14ac:dyDescent="0.35">
      <c r="B39" s="7"/>
      <c r="C39" s="9"/>
      <c r="D39" s="9"/>
      <c r="E39" s="9"/>
      <c r="F39" s="9"/>
      <c r="G39" s="85"/>
      <c r="H39" s="85"/>
      <c r="I39" s="85"/>
      <c r="J39" s="85"/>
      <c r="K39" s="86">
        <f>SUM(K18:K37)</f>
        <v>0</v>
      </c>
      <c r="L39" s="86">
        <f>SUM(L18:L37)</f>
        <v>0</v>
      </c>
      <c r="M39" s="12"/>
      <c r="N39" s="7"/>
      <c r="BW39" s="75">
        <f t="shared" si="2"/>
        <v>2</v>
      </c>
      <c r="BX39" s="76">
        <f t="shared" si="3"/>
        <v>1</v>
      </c>
      <c r="BY39" s="77">
        <f t="shared" si="3"/>
        <v>1</v>
      </c>
      <c r="BZ39" s="75">
        <f t="shared" si="3"/>
        <v>1</v>
      </c>
      <c r="CA39" s="78">
        <f t="shared" si="3"/>
        <v>1</v>
      </c>
      <c r="CB39" s="79" t="e">
        <f>IF(#REF!="",1,2)</f>
        <v>#REF!</v>
      </c>
      <c r="CC39" s="80" t="e">
        <f>IF(#REF!="",1,2)</f>
        <v>#REF!</v>
      </c>
      <c r="CD39" s="75" t="e">
        <f>IF(#REF!="",1,2)</f>
        <v>#REF!</v>
      </c>
      <c r="CE39" s="80">
        <f t="shared" si="4"/>
        <v>1</v>
      </c>
      <c r="CF39" s="81" t="e">
        <f>IF(#REF!="",1,2)</f>
        <v>#REF!</v>
      </c>
      <c r="CG39" s="81" t="e">
        <f>IF(#REF!="",1,2)</f>
        <v>#REF!</v>
      </c>
      <c r="CH39" s="1" t="e">
        <f>SUM(#REF!)</f>
        <v>#REF!</v>
      </c>
    </row>
    <row r="40" spans="1:86" ht="24" customHeight="1" x14ac:dyDescent="0.35">
      <c r="B40" s="87"/>
      <c r="C40" s="88"/>
      <c r="D40" s="9"/>
      <c r="E40" s="9"/>
      <c r="F40" s="9"/>
      <c r="G40" s="9"/>
      <c r="H40" s="9"/>
      <c r="I40" s="9"/>
      <c r="J40" s="9"/>
      <c r="K40" s="27"/>
      <c r="L40" s="27"/>
      <c r="M40" s="12"/>
      <c r="N40" s="7"/>
      <c r="BW40" s="75">
        <f t="shared" si="2"/>
        <v>2</v>
      </c>
      <c r="BX40" s="76">
        <f t="shared" si="3"/>
        <v>1</v>
      </c>
      <c r="BY40" s="77">
        <f t="shared" si="3"/>
        <v>1</v>
      </c>
      <c r="BZ40" s="75">
        <f t="shared" si="3"/>
        <v>1</v>
      </c>
      <c r="CA40" s="78">
        <f t="shared" si="3"/>
        <v>1</v>
      </c>
      <c r="CB40" s="79" t="e">
        <f>IF(#REF!="",1,2)</f>
        <v>#REF!</v>
      </c>
      <c r="CC40" s="80" t="e">
        <f>IF(#REF!="",1,2)</f>
        <v>#REF!</v>
      </c>
      <c r="CD40" s="75" t="e">
        <f>IF(#REF!="",1,2)</f>
        <v>#REF!</v>
      </c>
      <c r="CE40" s="80">
        <f t="shared" si="4"/>
        <v>1</v>
      </c>
      <c r="CF40" s="81" t="e">
        <f>IF(#REF!="",1,2)</f>
        <v>#REF!</v>
      </c>
      <c r="CG40" s="81" t="e">
        <f>IF(#REF!="",1,2)</f>
        <v>#REF!</v>
      </c>
      <c r="CH40" s="1" t="e">
        <f>SUM(#REF!)</f>
        <v>#REF!</v>
      </c>
    </row>
    <row r="41" spans="1:86" ht="24" customHeight="1" x14ac:dyDescent="0.35">
      <c r="B41" s="87"/>
      <c r="C41" s="88"/>
      <c r="D41" s="9"/>
      <c r="E41" s="9"/>
      <c r="F41" s="9"/>
      <c r="G41" s="89"/>
      <c r="H41" s="90"/>
      <c r="I41" s="90"/>
      <c r="J41" s="91" t="s">
        <v>108</v>
      </c>
      <c r="K41" s="92">
        <f>SUM(K39:K39)</f>
        <v>0</v>
      </c>
      <c r="L41" s="93"/>
      <c r="M41" s="12"/>
      <c r="N41" s="7"/>
    </row>
    <row r="42" spans="1:86" ht="27.75" customHeight="1" thickBot="1" x14ac:dyDescent="0.3">
      <c r="A42" s="12"/>
      <c r="B42" s="94"/>
      <c r="C42" s="95"/>
      <c r="D42" s="95"/>
      <c r="E42" s="95"/>
      <c r="F42" s="96"/>
      <c r="G42" s="95"/>
      <c r="H42" s="95"/>
      <c r="I42" s="95"/>
      <c r="J42" s="95"/>
      <c r="K42" s="95"/>
      <c r="L42" s="95"/>
      <c r="M42" s="97"/>
      <c r="N42" s="7"/>
      <c r="AR42" s="98"/>
    </row>
    <row r="43" spans="1:86" ht="19.5" hidden="1" customHeight="1" thickTop="1" x14ac:dyDescent="0.3">
      <c r="B43" s="99"/>
      <c r="C43" s="99"/>
      <c r="G43" s="100"/>
      <c r="H43" s="101"/>
      <c r="I43" s="101"/>
      <c r="J43" s="101"/>
      <c r="K43" s="9"/>
      <c r="L43" s="9"/>
      <c r="AR43" s="102"/>
      <c r="BY43" s="103"/>
      <c r="BZ43" s="104"/>
      <c r="CA43" s="105" t="s">
        <v>109</v>
      </c>
      <c r="CB43" s="106"/>
      <c r="CC43" s="107" t="s">
        <v>110</v>
      </c>
      <c r="CD43" s="107" t="s">
        <v>111</v>
      </c>
      <c r="CE43" s="104"/>
    </row>
    <row r="44" spans="1:86" ht="12.5" hidden="1" x14ac:dyDescent="0.25">
      <c r="AR44" s="102"/>
      <c r="BW44" s="1" t="e">
        <f t="shared" ref="BW44:BW53" si="5">IF(F50="",1,2)</f>
        <v>#REF!</v>
      </c>
      <c r="BY44" s="108" t="e">
        <f>IF(#REF!="",1,2)</f>
        <v>#REF!</v>
      </c>
      <c r="BZ44" s="109"/>
      <c r="CA44" s="110" t="e">
        <f t="shared" ref="CA44:CA53" si="6">IF(F50="",1,2)</f>
        <v>#REF!</v>
      </c>
      <c r="CB44" s="111"/>
      <c r="CC44" s="112">
        <f t="shared" ref="CC44:CC53" si="7">IF(H50="",1,2)</f>
        <v>1</v>
      </c>
      <c r="CD44" s="112">
        <f t="shared" ref="CD44:CD53" si="8">IF(J50="",1,2)</f>
        <v>1</v>
      </c>
      <c r="CE44" s="109"/>
    </row>
    <row r="45" spans="1:86" ht="9" hidden="1" customHeight="1" x14ac:dyDescent="0.3">
      <c r="B45" s="113"/>
      <c r="C45" s="114"/>
      <c r="D45" s="114"/>
      <c r="E45" s="114"/>
      <c r="F45" s="114"/>
      <c r="G45" s="114"/>
      <c r="H45" s="114"/>
      <c r="I45" s="114"/>
      <c r="J45" s="114"/>
      <c r="K45" s="114"/>
      <c r="L45" s="115"/>
      <c r="M45" s="116"/>
      <c r="AR45" s="102"/>
      <c r="BJ45" s="104"/>
      <c r="BW45" s="1" t="e">
        <f t="shared" si="5"/>
        <v>#REF!</v>
      </c>
      <c r="BY45" s="108" t="e">
        <f>IF(#REF!="",1,2)</f>
        <v>#REF!</v>
      </c>
      <c r="BZ45" s="109"/>
      <c r="CA45" s="110" t="e">
        <f t="shared" si="6"/>
        <v>#REF!</v>
      </c>
      <c r="CB45" s="111"/>
      <c r="CC45" s="112">
        <f t="shared" si="7"/>
        <v>1</v>
      </c>
      <c r="CD45" s="112">
        <f t="shared" si="8"/>
        <v>1</v>
      </c>
      <c r="CE45" s="109"/>
    </row>
    <row r="46" spans="1:86" ht="9" hidden="1" customHeight="1" x14ac:dyDescent="0.3">
      <c r="B46" s="117"/>
      <c r="C46" s="118"/>
      <c r="D46" s="118"/>
      <c r="E46" s="118"/>
      <c r="F46" s="118"/>
      <c r="G46" s="118"/>
      <c r="H46" s="118"/>
      <c r="I46" s="118"/>
      <c r="J46" s="118"/>
      <c r="K46" s="118"/>
      <c r="L46" s="119"/>
      <c r="M46" s="120"/>
      <c r="AR46" s="102"/>
      <c r="BW46" s="1" t="e">
        <f t="shared" si="5"/>
        <v>#REF!</v>
      </c>
      <c r="BY46" s="108" t="e">
        <f>IF(#REF!="",1,2)</f>
        <v>#REF!</v>
      </c>
      <c r="BZ46" s="109"/>
      <c r="CA46" s="110" t="e">
        <f t="shared" si="6"/>
        <v>#REF!</v>
      </c>
      <c r="CB46" s="111"/>
      <c r="CC46" s="112">
        <f t="shared" si="7"/>
        <v>1</v>
      </c>
      <c r="CD46" s="112">
        <f t="shared" si="8"/>
        <v>1</v>
      </c>
      <c r="CE46" s="109"/>
      <c r="CF46" s="121"/>
    </row>
    <row r="47" spans="1:86" ht="21.75" hidden="1" customHeight="1" x14ac:dyDescent="0.3">
      <c r="B47" s="117"/>
      <c r="C47" s="122" t="s">
        <v>112</v>
      </c>
      <c r="D47" s="123"/>
      <c r="E47" s="123"/>
      <c r="F47" s="123"/>
      <c r="G47" s="123"/>
      <c r="H47" s="123"/>
      <c r="I47" s="123"/>
      <c r="J47" s="123"/>
      <c r="K47" s="123"/>
      <c r="L47" s="124"/>
      <c r="M47" s="120"/>
      <c r="AR47" s="102"/>
      <c r="BW47" s="1" t="e">
        <f t="shared" si="5"/>
        <v>#REF!</v>
      </c>
      <c r="BY47" s="108" t="e">
        <f>IF(#REF!="",1,2)</f>
        <v>#REF!</v>
      </c>
      <c r="BZ47" s="109"/>
      <c r="CA47" s="110" t="e">
        <f t="shared" si="6"/>
        <v>#REF!</v>
      </c>
      <c r="CB47" s="111"/>
      <c r="CC47" s="112">
        <f t="shared" si="7"/>
        <v>1</v>
      </c>
      <c r="CD47" s="112">
        <f t="shared" si="8"/>
        <v>1</v>
      </c>
      <c r="CE47" s="109"/>
    </row>
    <row r="48" spans="1:86" ht="3.75" hidden="1" customHeight="1" x14ac:dyDescent="0.35">
      <c r="B48" s="117"/>
      <c r="C48" s="125"/>
      <c r="D48" s="125"/>
      <c r="E48" s="125"/>
      <c r="F48" s="125"/>
      <c r="G48" s="125"/>
      <c r="H48" s="126"/>
      <c r="I48" s="126"/>
      <c r="J48" s="126"/>
      <c r="K48" s="125"/>
      <c r="L48" s="125"/>
      <c r="M48" s="120"/>
      <c r="AR48" s="102"/>
      <c r="BW48" s="1" t="e">
        <f t="shared" si="5"/>
        <v>#REF!</v>
      </c>
      <c r="BX48" s="121"/>
      <c r="BY48" s="108" t="e">
        <f>IF(#REF!="",1,2)</f>
        <v>#REF!</v>
      </c>
      <c r="BZ48" s="109"/>
      <c r="CA48" s="110" t="e">
        <f t="shared" si="6"/>
        <v>#REF!</v>
      </c>
      <c r="CB48" s="111"/>
      <c r="CC48" s="112">
        <f t="shared" si="7"/>
        <v>1</v>
      </c>
      <c r="CD48" s="112">
        <f t="shared" si="8"/>
        <v>1</v>
      </c>
      <c r="CE48" s="109"/>
    </row>
    <row r="49" spans="2:96" s="121" customFormat="1" ht="39.75" hidden="1" customHeight="1" x14ac:dyDescent="0.25">
      <c r="B49" s="127"/>
      <c r="C49" s="128" t="s">
        <v>80</v>
      </c>
      <c r="D49" s="129" t="s">
        <v>113</v>
      </c>
      <c r="E49" s="130" t="s">
        <v>114</v>
      </c>
      <c r="F49" s="306" t="s">
        <v>109</v>
      </c>
      <c r="G49" s="307"/>
      <c r="H49" s="128" t="s">
        <v>110</v>
      </c>
      <c r="I49" s="128"/>
      <c r="J49" s="128" t="s">
        <v>111</v>
      </c>
      <c r="K49" s="128" t="s">
        <v>115</v>
      </c>
      <c r="L49" s="133" t="s">
        <v>104</v>
      </c>
      <c r="M49" s="134"/>
      <c r="AR49" s="102"/>
      <c r="AT49" s="1"/>
      <c r="AY49" s="1"/>
      <c r="BJ49" s="1"/>
      <c r="BV49" s="1"/>
      <c r="BW49" s="1" t="e">
        <f t="shared" si="5"/>
        <v>#REF!</v>
      </c>
      <c r="BX49" s="1"/>
      <c r="BY49" s="108" t="e">
        <f>IF(#REF!="",1,2)</f>
        <v>#REF!</v>
      </c>
      <c r="BZ49" s="109"/>
      <c r="CA49" s="110" t="e">
        <f t="shared" si="6"/>
        <v>#REF!</v>
      </c>
      <c r="CB49" s="111"/>
      <c r="CC49" s="112">
        <f t="shared" si="7"/>
        <v>1</v>
      </c>
      <c r="CD49" s="112">
        <f t="shared" si="8"/>
        <v>1</v>
      </c>
      <c r="CE49" s="109"/>
      <c r="CF49" s="1"/>
      <c r="CG49" s="1"/>
      <c r="CH49" s="1"/>
      <c r="CI49" s="1"/>
      <c r="CJ49" s="1"/>
      <c r="CK49" s="1"/>
      <c r="CL49" s="1"/>
      <c r="CM49" s="1"/>
      <c r="CN49" s="1"/>
      <c r="CO49" s="1"/>
      <c r="CP49" s="1"/>
      <c r="CQ49" s="1"/>
      <c r="CR49" s="1"/>
    </row>
    <row r="50" spans="2:96" ht="49.5" hidden="1" customHeight="1" x14ac:dyDescent="0.3">
      <c r="B50" s="117"/>
      <c r="C50" s="135" t="e">
        <f>#REF!</f>
        <v>#REF!</v>
      </c>
      <c r="D50" s="136"/>
      <c r="E50" s="137"/>
      <c r="F50" s="304" t="e">
        <f>IF(#REF!="","",#REF!)</f>
        <v>#REF!</v>
      </c>
      <c r="G50" s="305"/>
      <c r="H50" s="138"/>
      <c r="I50" s="138"/>
      <c r="J50" s="138"/>
      <c r="K50" s="139"/>
      <c r="L50" s="140"/>
      <c r="M50" s="120"/>
      <c r="AR50" s="102"/>
      <c r="BW50" s="1" t="e">
        <f t="shared" si="5"/>
        <v>#REF!</v>
      </c>
      <c r="BY50" s="108" t="e">
        <f>IF(#REF!="",1,2)</f>
        <v>#REF!</v>
      </c>
      <c r="BZ50" s="109"/>
      <c r="CA50" s="110" t="e">
        <f t="shared" si="6"/>
        <v>#REF!</v>
      </c>
      <c r="CB50" s="111"/>
      <c r="CC50" s="112">
        <f t="shared" si="7"/>
        <v>1</v>
      </c>
      <c r="CD50" s="112">
        <f t="shared" si="8"/>
        <v>1</v>
      </c>
      <c r="CE50" s="109"/>
      <c r="CF50" s="109"/>
      <c r="CR50" s="121"/>
    </row>
    <row r="51" spans="2:96" ht="49.5" hidden="1" customHeight="1" x14ac:dyDescent="0.3">
      <c r="B51" s="117"/>
      <c r="C51" s="135" t="e">
        <f>#REF!</f>
        <v>#REF!</v>
      </c>
      <c r="D51" s="136"/>
      <c r="E51" s="137"/>
      <c r="F51" s="304" t="e">
        <f>IF(#REF!="","",#REF!)</f>
        <v>#REF!</v>
      </c>
      <c r="G51" s="305"/>
      <c r="H51" s="138"/>
      <c r="I51" s="138"/>
      <c r="J51" s="138"/>
      <c r="K51" s="139"/>
      <c r="L51" s="140"/>
      <c r="M51" s="120"/>
      <c r="AR51" s="102"/>
      <c r="BW51" s="1" t="e">
        <f t="shared" si="5"/>
        <v>#REF!</v>
      </c>
      <c r="BY51" s="108" t="e">
        <f>IF(#REF!="",1,2)</f>
        <v>#REF!</v>
      </c>
      <c r="BZ51" s="109"/>
      <c r="CA51" s="110" t="e">
        <f t="shared" si="6"/>
        <v>#REF!</v>
      </c>
      <c r="CB51" s="111"/>
      <c r="CC51" s="112">
        <f t="shared" si="7"/>
        <v>1</v>
      </c>
      <c r="CD51" s="112">
        <f t="shared" si="8"/>
        <v>1</v>
      </c>
      <c r="CE51" s="109"/>
      <c r="CF51" s="109"/>
      <c r="CM51" s="121"/>
      <c r="CN51" s="121"/>
      <c r="CO51" s="121"/>
      <c r="CP51" s="121"/>
      <c r="CQ51" s="121"/>
    </row>
    <row r="52" spans="2:96" ht="49.5" hidden="1" customHeight="1" x14ac:dyDescent="0.3">
      <c r="B52" s="117"/>
      <c r="C52" s="135" t="e">
        <f>#REF!</f>
        <v>#REF!</v>
      </c>
      <c r="D52" s="136"/>
      <c r="E52" s="137"/>
      <c r="F52" s="304" t="e">
        <f>IF(#REF!="","",#REF!)</f>
        <v>#REF!</v>
      </c>
      <c r="G52" s="305"/>
      <c r="H52" s="138"/>
      <c r="I52" s="138"/>
      <c r="J52" s="138"/>
      <c r="K52" s="139"/>
      <c r="L52" s="140"/>
      <c r="M52" s="120"/>
      <c r="AR52" s="102"/>
      <c r="BW52" s="1" t="e">
        <f t="shared" si="5"/>
        <v>#REF!</v>
      </c>
      <c r="BY52" s="108" t="e">
        <f>IF(#REF!="",1,2)</f>
        <v>#REF!</v>
      </c>
      <c r="BZ52" s="109"/>
      <c r="CA52" s="110" t="e">
        <f t="shared" si="6"/>
        <v>#REF!</v>
      </c>
      <c r="CB52" s="111"/>
      <c r="CC52" s="112">
        <f t="shared" si="7"/>
        <v>1</v>
      </c>
      <c r="CD52" s="112">
        <f t="shared" si="8"/>
        <v>1</v>
      </c>
      <c r="CE52" s="109"/>
      <c r="CF52" s="109"/>
    </row>
    <row r="53" spans="2:96" ht="49.5" hidden="1" customHeight="1" x14ac:dyDescent="0.3">
      <c r="B53" s="117"/>
      <c r="C53" s="135" t="e">
        <f>#REF!</f>
        <v>#REF!</v>
      </c>
      <c r="D53" s="136"/>
      <c r="E53" s="137"/>
      <c r="F53" s="304" t="e">
        <f>IF(#REF!="","",#REF!)</f>
        <v>#REF!</v>
      </c>
      <c r="G53" s="305"/>
      <c r="H53" s="138"/>
      <c r="I53" s="138"/>
      <c r="J53" s="138"/>
      <c r="K53" s="139"/>
      <c r="L53" s="140"/>
      <c r="M53" s="120"/>
      <c r="BW53" s="1" t="e">
        <f t="shared" si="5"/>
        <v>#REF!</v>
      </c>
      <c r="BY53" s="108" t="e">
        <f>IF(#REF!="",1,2)</f>
        <v>#REF!</v>
      </c>
      <c r="BZ53" s="109"/>
      <c r="CA53" s="110" t="e">
        <f t="shared" si="6"/>
        <v>#REF!</v>
      </c>
      <c r="CB53" s="111"/>
      <c r="CC53" s="112">
        <f t="shared" si="7"/>
        <v>1</v>
      </c>
      <c r="CD53" s="112">
        <f t="shared" si="8"/>
        <v>1</v>
      </c>
      <c r="CE53" s="109"/>
      <c r="CF53" s="141" t="e">
        <f>SUM(CA44:CD53)</f>
        <v>#REF!</v>
      </c>
    </row>
    <row r="54" spans="2:96" ht="49.5" hidden="1" customHeight="1" x14ac:dyDescent="0.3">
      <c r="B54" s="117"/>
      <c r="C54" s="135" t="e">
        <f>#REF!</f>
        <v>#REF!</v>
      </c>
      <c r="D54" s="136"/>
      <c r="E54" s="137"/>
      <c r="F54" s="304" t="e">
        <f>IF(#REF!="","",#REF!)</f>
        <v>#REF!</v>
      </c>
      <c r="G54" s="305"/>
      <c r="H54" s="138"/>
      <c r="I54" s="138"/>
      <c r="J54" s="138"/>
      <c r="K54" s="139"/>
      <c r="L54" s="140"/>
      <c r="M54" s="120"/>
      <c r="BW54" s="19" t="s">
        <v>116</v>
      </c>
      <c r="BX54" s="20"/>
      <c r="BY54" s="20"/>
      <c r="BZ54" s="20"/>
      <c r="CA54" s="21"/>
    </row>
    <row r="55" spans="2:96" ht="49.5" hidden="1" customHeight="1" x14ac:dyDescent="0.3">
      <c r="B55" s="117"/>
      <c r="C55" s="135" t="e">
        <f>#REF!</f>
        <v>#REF!</v>
      </c>
      <c r="D55" s="136"/>
      <c r="E55" s="137"/>
      <c r="F55" s="304" t="e">
        <f>IF(#REF!="","",#REF!)</f>
        <v>#REF!</v>
      </c>
      <c r="G55" s="305"/>
      <c r="H55" s="138"/>
      <c r="I55" s="138"/>
      <c r="J55" s="138"/>
      <c r="K55" s="139"/>
      <c r="L55" s="140"/>
      <c r="M55" s="120"/>
      <c r="BW55" s="142" t="e">
        <f>WORKDAY(E7,15)</f>
        <v>#VALUE!</v>
      </c>
    </row>
    <row r="56" spans="2:96" ht="49.5" hidden="1" customHeight="1" x14ac:dyDescent="0.4">
      <c r="B56" s="117"/>
      <c r="C56" s="135" t="e">
        <f>#REF!</f>
        <v>#REF!</v>
      </c>
      <c r="D56" s="136"/>
      <c r="E56" s="137"/>
      <c r="F56" s="304" t="e">
        <f>IF(#REF!="","",#REF!)</f>
        <v>#REF!</v>
      </c>
      <c r="G56" s="305"/>
      <c r="H56" s="138"/>
      <c r="I56" s="138"/>
      <c r="J56" s="138"/>
      <c r="K56" s="139"/>
      <c r="L56" s="140"/>
      <c r="M56" s="120"/>
      <c r="BW56" s="143" t="s">
        <v>117</v>
      </c>
      <c r="BX56" s="144"/>
      <c r="BY56" s="144"/>
      <c r="BZ56" s="144"/>
      <c r="CA56" s="144"/>
      <c r="CB56" s="144"/>
      <c r="CC56" s="144"/>
      <c r="CD56" s="144"/>
      <c r="CE56" s="144"/>
      <c r="CF56" s="145"/>
    </row>
    <row r="57" spans="2:96" ht="49.5" hidden="1" customHeight="1" x14ac:dyDescent="0.3">
      <c r="B57" s="117"/>
      <c r="C57" s="135" t="e">
        <f>#REF!</f>
        <v>#REF!</v>
      </c>
      <c r="D57" s="136"/>
      <c r="E57" s="137"/>
      <c r="F57" s="304" t="e">
        <f>IF(#REF!="","",#REF!)</f>
        <v>#REF!</v>
      </c>
      <c r="G57" s="305"/>
      <c r="H57" s="138"/>
      <c r="I57" s="138"/>
      <c r="J57" s="138"/>
      <c r="K57" s="139"/>
      <c r="L57" s="140"/>
      <c r="M57" s="120"/>
      <c r="BW57" s="9"/>
      <c r="BX57" s="146" t="s">
        <v>118</v>
      </c>
      <c r="BY57" s="147"/>
      <c r="BZ57" s="148"/>
      <c r="CA57" s="149" t="s">
        <v>119</v>
      </c>
      <c r="CB57" s="150"/>
      <c r="CC57" s="151"/>
      <c r="CD57" s="149" t="s">
        <v>119</v>
      </c>
      <c r="CE57" s="150"/>
      <c r="CF57" s="151"/>
    </row>
    <row r="58" spans="2:96" ht="49.5" hidden="1" customHeight="1" x14ac:dyDescent="0.3">
      <c r="B58" s="117"/>
      <c r="C58" s="135" t="e">
        <f>#REF!</f>
        <v>#REF!</v>
      </c>
      <c r="D58" s="136"/>
      <c r="E58" s="137"/>
      <c r="F58" s="304" t="e">
        <f>IF(#REF!="","",#REF!)</f>
        <v>#REF!</v>
      </c>
      <c r="G58" s="305"/>
      <c r="H58" s="138"/>
      <c r="I58" s="138"/>
      <c r="J58" s="138"/>
      <c r="K58" s="139"/>
      <c r="L58" s="140"/>
      <c r="M58" s="120"/>
      <c r="BW58" s="9"/>
      <c r="BX58" s="152" t="s">
        <v>105</v>
      </c>
      <c r="BY58" s="152" t="s">
        <v>106</v>
      </c>
      <c r="BZ58" s="152" t="s">
        <v>107</v>
      </c>
      <c r="CA58" s="152" t="s">
        <v>105</v>
      </c>
      <c r="CB58" s="152" t="s">
        <v>106</v>
      </c>
      <c r="CC58" s="152" t="s">
        <v>107</v>
      </c>
      <c r="CD58" s="152" t="s">
        <v>105</v>
      </c>
      <c r="CE58" s="152" t="s">
        <v>106</v>
      </c>
      <c r="CF58" s="152" t="s">
        <v>107</v>
      </c>
    </row>
    <row r="59" spans="2:96" ht="49.5" hidden="1" customHeight="1" x14ac:dyDescent="0.3">
      <c r="B59" s="117"/>
      <c r="C59" s="135" t="e">
        <f>#REF!</f>
        <v>#REF!</v>
      </c>
      <c r="D59" s="136"/>
      <c r="E59" s="137"/>
      <c r="F59" s="304" t="e">
        <f>IF(#REF!="","",#REF!)</f>
        <v>#REF!</v>
      </c>
      <c r="G59" s="305"/>
      <c r="H59" s="138"/>
      <c r="I59" s="138"/>
      <c r="J59" s="138"/>
      <c r="K59" s="139"/>
      <c r="L59" s="140"/>
      <c r="M59" s="120"/>
      <c r="BW59" s="153">
        <v>1</v>
      </c>
      <c r="BX59" s="154" t="e">
        <f>IF(L50=#REF!,C50,"")</f>
        <v>#REF!</v>
      </c>
      <c r="BY59" s="154" t="e">
        <f>IF(L50=#REF!,C50,"")</f>
        <v>#REF!</v>
      </c>
      <c r="BZ59" s="154" t="e">
        <f>IF(L50=#REF!,C50,"")</f>
        <v>#REF!</v>
      </c>
      <c r="CA59" s="154" t="e">
        <f t="array" ref="CA59">INDEX($BX$59:$BX$68,SMALL(IF(LEN(TRIM($BX$59:$BX$68)),ROW($BX$59:$BX$68)-MIN(ROW($BX$59:$BX$68))+1,""),ROW(A1)))</f>
        <v>#REF!</v>
      </c>
      <c r="CB59" s="154" t="e">
        <f t="array" ref="CB59">INDEX($BY$59:$BY$68,SMALL(IF(LEN(TRIM($BY$59:$BY$68)),ROW($BY$59:$BY$68)-MIN(ROW($BY$59:$BY$68))+1,""),ROW(A1)))</f>
        <v>#REF!</v>
      </c>
      <c r="CC59" s="154" t="e">
        <f t="array" ref="CC59">INDEX($BZ$59:$BZ$68,SMALL(IF(LEN(TRIM($BZ$59:$BZ$68)),ROW($BZ$59:$BZ$68)-MIN(ROW($BZ$59:$BZ$68))+1,""),ROW(A1)))</f>
        <v>#REF!</v>
      </c>
      <c r="CD59" s="154" t="str">
        <f t="shared" ref="CD59:CF68" si="9">IFERROR(CA59,"")</f>
        <v/>
      </c>
      <c r="CE59" s="154" t="str">
        <f t="shared" si="9"/>
        <v/>
      </c>
      <c r="CF59" s="154" t="str">
        <f t="shared" si="9"/>
        <v/>
      </c>
    </row>
    <row r="60" spans="2:96" ht="14.5" hidden="1" thickBot="1" x14ac:dyDescent="0.35">
      <c r="B60" s="155"/>
      <c r="C60" s="156"/>
      <c r="D60" s="156"/>
      <c r="E60" s="156"/>
      <c r="F60" s="156"/>
      <c r="G60" s="156"/>
      <c r="H60" s="156"/>
      <c r="I60" s="156"/>
      <c r="J60" s="156"/>
      <c r="K60" s="156"/>
      <c r="L60" s="157"/>
      <c r="M60" s="158"/>
      <c r="BW60" s="153">
        <v>2</v>
      </c>
      <c r="BX60" s="154" t="e">
        <f>IF(L51=#REF!,C51,"")</f>
        <v>#REF!</v>
      </c>
      <c r="BY60" s="154" t="e">
        <f>IF(L51=#REF!,C51,"")</f>
        <v>#REF!</v>
      </c>
      <c r="BZ60" s="154" t="e">
        <f>IF(L51=#REF!,C51,"")</f>
        <v>#REF!</v>
      </c>
      <c r="CA60" s="154" t="e">
        <f t="array" ref="CA60">INDEX($BX$59:$BX$68,SMALL(IF(LEN(TRIM($BX$59:$BX$68)),ROW($BX$59:$BX$68)-MIN(ROW($BX$59:$BX$68))+1,""),ROW(A2)))</f>
        <v>#REF!</v>
      </c>
      <c r="CB60" s="154" t="e">
        <f t="array" ref="CB60">INDEX($BY$59:$BY$68,SMALL(IF(LEN(TRIM($BY$59:$BY$68)),ROW($BY$59:$BY$68)-MIN(ROW($BY$59:$BY$68))+1,""),ROW(A2)))</f>
        <v>#REF!</v>
      </c>
      <c r="CC60" s="154" t="e">
        <f t="array" ref="CC60">INDEX($BZ$59:$BZ$68,SMALL(IF(LEN(TRIM($BZ$59:$BZ$68)),ROW($BZ$59:$BZ$68)-MIN(ROW($BZ$59:$BZ$68))+1,""),ROW(A2)))</f>
        <v>#REF!</v>
      </c>
      <c r="CD60" s="154" t="str">
        <f t="shared" si="9"/>
        <v/>
      </c>
      <c r="CE60" s="154" t="str">
        <f t="shared" si="9"/>
        <v/>
      </c>
      <c r="CF60" s="154" t="str">
        <f t="shared" si="9"/>
        <v/>
      </c>
    </row>
    <row r="61" spans="2:96" ht="14" hidden="1" x14ac:dyDescent="0.3">
      <c r="BW61" s="153">
        <v>3</v>
      </c>
      <c r="BX61" s="154" t="e">
        <f>IF(L52=#REF!,C52,"")</f>
        <v>#REF!</v>
      </c>
      <c r="BY61" s="154" t="e">
        <f>IF(L52=#REF!,C52,"")</f>
        <v>#REF!</v>
      </c>
      <c r="BZ61" s="154" t="e">
        <f>IF(L52=#REF!,C52,"")</f>
        <v>#REF!</v>
      </c>
      <c r="CA61" s="154" t="e">
        <f t="array" ref="CA61">INDEX($BX$59:$BX$68,SMALL(IF(LEN(TRIM($BX$59:$BX$68)),ROW($BX$59:$BX$68)-MIN(ROW($BX$59:$BX$68))+1,""),ROW(A3)))</f>
        <v>#REF!</v>
      </c>
      <c r="CB61" s="154" t="e">
        <f t="array" ref="CB61">INDEX($BY$59:$BY$68,SMALL(IF(LEN(TRIM($BY$59:$BY$68)),ROW($BY$59:$BY$68)-MIN(ROW($BY$59:$BY$68))+1,""),ROW(A3)))</f>
        <v>#REF!</v>
      </c>
      <c r="CC61" s="154" t="e">
        <f t="array" ref="CC61">INDEX($BZ$59:$BZ$68,SMALL(IF(LEN(TRIM($BZ$59:$BZ$68)),ROW($BZ$59:$BZ$68)-MIN(ROW($BZ$59:$BZ$68))+1,""),ROW(A3)))</f>
        <v>#REF!</v>
      </c>
      <c r="CD61" s="154" t="str">
        <f t="shared" si="9"/>
        <v/>
      </c>
      <c r="CE61" s="154" t="str">
        <f t="shared" si="9"/>
        <v/>
      </c>
      <c r="CF61" s="154" t="str">
        <f t="shared" si="9"/>
        <v/>
      </c>
    </row>
    <row r="62" spans="2:96" ht="14" hidden="1" x14ac:dyDescent="0.3">
      <c r="BW62" s="153">
        <v>4</v>
      </c>
      <c r="BX62" s="154" t="e">
        <f>IF(L53=#REF!,C53,"")</f>
        <v>#REF!</v>
      </c>
      <c r="BY62" s="154" t="e">
        <f>IF(L53=#REF!,C53,"")</f>
        <v>#REF!</v>
      </c>
      <c r="BZ62" s="154" t="e">
        <f>IF(L53=#REF!,C53,"")</f>
        <v>#REF!</v>
      </c>
      <c r="CA62" s="154" t="e">
        <f t="array" ref="CA62">INDEX($BX$59:$BX$68,SMALL(IF(LEN(TRIM($BX$59:$BX$68)),ROW($BX$59:$BX$68)-MIN(ROW($BX$59:$BX$68))+1,""),ROW(A4)))</f>
        <v>#REF!</v>
      </c>
      <c r="CB62" s="154" t="e">
        <f t="array" ref="CB62">INDEX($BY$59:$BY$68,SMALL(IF(LEN(TRIM($BY$59:$BY$68)),ROW($BY$59:$BY$68)-MIN(ROW($BY$59:$BY$68))+1,""),ROW(A4)))</f>
        <v>#REF!</v>
      </c>
      <c r="CC62" s="154" t="e">
        <f t="array" ref="CC62">INDEX($BZ$59:$BZ$68,SMALL(IF(LEN(TRIM($BZ$59:$BZ$68)),ROW($BZ$59:$BZ$68)-MIN(ROW($BZ$59:$BZ$68))+1,""),ROW(A4)))</f>
        <v>#REF!</v>
      </c>
      <c r="CD62" s="154" t="str">
        <f t="shared" si="9"/>
        <v/>
      </c>
      <c r="CE62" s="154" t="str">
        <f t="shared" si="9"/>
        <v/>
      </c>
      <c r="CF62" s="154" t="str">
        <f t="shared" si="9"/>
        <v/>
      </c>
    </row>
    <row r="63" spans="2:96" ht="14" hidden="1" x14ac:dyDescent="0.3">
      <c r="BW63" s="153">
        <v>5</v>
      </c>
      <c r="BX63" s="154" t="e">
        <f>IF(L54=#REF!,C54,"")</f>
        <v>#REF!</v>
      </c>
      <c r="BY63" s="154" t="e">
        <f>IF(L54=#REF!,C54,"")</f>
        <v>#REF!</v>
      </c>
      <c r="BZ63" s="154" t="e">
        <f>IF(L54=#REF!,C54,"")</f>
        <v>#REF!</v>
      </c>
      <c r="CA63" s="154" t="e">
        <f t="array" ref="CA63">INDEX($BX$59:$BX$68,SMALL(IF(LEN(TRIM($BX$59:$BX$68)),ROW($BX$59:$BX$68)-MIN(ROW($BX$59:$BX$68))+1,""),ROW(A5)))</f>
        <v>#REF!</v>
      </c>
      <c r="CB63" s="154" t="e">
        <f t="array" ref="CB63">INDEX($BY$59:$BY$68,SMALL(IF(LEN(TRIM($BY$59:$BY$68)),ROW($BY$59:$BY$68)-MIN(ROW($BY$59:$BY$68))+1,""),ROW(A5)))</f>
        <v>#REF!</v>
      </c>
      <c r="CC63" s="154" t="e">
        <f t="array" ref="CC63">INDEX($BZ$59:$BZ$68,SMALL(IF(LEN(TRIM($BZ$59:$BZ$68)),ROW($BZ$59:$BZ$68)-MIN(ROW($BZ$59:$BZ$68))+1,""),ROW(A5)))</f>
        <v>#REF!</v>
      </c>
      <c r="CD63" s="154" t="str">
        <f t="shared" si="9"/>
        <v/>
      </c>
      <c r="CE63" s="154" t="str">
        <f t="shared" si="9"/>
        <v/>
      </c>
      <c r="CF63" s="154" t="str">
        <f t="shared" si="9"/>
        <v/>
      </c>
    </row>
    <row r="64" spans="2:96" ht="14" hidden="1" x14ac:dyDescent="0.3">
      <c r="BW64" s="153">
        <v>6</v>
      </c>
      <c r="BX64" s="154" t="e">
        <f>IF(L55=#REF!,C55,"")</f>
        <v>#REF!</v>
      </c>
      <c r="BY64" s="154" t="e">
        <f>IF(L55=#REF!,C55,"")</f>
        <v>#REF!</v>
      </c>
      <c r="BZ64" s="154" t="e">
        <f>IF(L55=#REF!,C55,"")</f>
        <v>#REF!</v>
      </c>
      <c r="CA64" s="154" t="e">
        <f t="array" ref="CA64">INDEX($BX$59:$BX$68,SMALL(IF(LEN(TRIM($BX$59:$BX$68)),ROW($BX$59:$BX$68)-MIN(ROW($BX$59:$BX$68))+1,""),ROW(A6)))</f>
        <v>#REF!</v>
      </c>
      <c r="CB64" s="154" t="e">
        <f t="array" ref="CB64">INDEX($BY$59:$BY$68,SMALL(IF(LEN(TRIM($BY$59:$BY$68)),ROW($BY$59:$BY$68)-MIN(ROW($BY$59:$BY$68))+1,""),ROW(A6)))</f>
        <v>#REF!</v>
      </c>
      <c r="CC64" s="154" t="e">
        <f t="array" ref="CC64">INDEX($BZ$59:$BZ$68,SMALL(IF(LEN(TRIM($BZ$59:$BZ$68)),ROW($BZ$59:$BZ$68)-MIN(ROW($BZ$59:$BZ$68))+1,""),ROW(A6)))</f>
        <v>#REF!</v>
      </c>
      <c r="CD64" s="154" t="str">
        <f t="shared" si="9"/>
        <v/>
      </c>
      <c r="CE64" s="154" t="str">
        <f t="shared" si="9"/>
        <v/>
      </c>
      <c r="CF64" s="154" t="str">
        <f t="shared" si="9"/>
        <v/>
      </c>
    </row>
    <row r="65" spans="2:88" ht="14" hidden="1" x14ac:dyDescent="0.3">
      <c r="BW65" s="153">
        <v>7</v>
      </c>
      <c r="BX65" s="154" t="e">
        <f>IF(L56=#REF!,C56,"")</f>
        <v>#REF!</v>
      </c>
      <c r="BY65" s="154" t="e">
        <f>IF(L56=#REF!,C56,"")</f>
        <v>#REF!</v>
      </c>
      <c r="BZ65" s="154" t="e">
        <f>IF(L56=#REF!,C56,"")</f>
        <v>#REF!</v>
      </c>
      <c r="CA65" s="154" t="e">
        <f t="array" ref="CA65">INDEX($BX$59:$BX$68,SMALL(IF(LEN(TRIM($BX$59:$BX$68)),ROW($BX$59:$BX$68)-MIN(ROW($BX$59:$BX$68))+1,""),ROW(A7)))</f>
        <v>#REF!</v>
      </c>
      <c r="CB65" s="154" t="e">
        <f t="array" ref="CB65">INDEX($BY$59:$BY$68,SMALL(IF(LEN(TRIM($BY$59:$BY$68)),ROW($BY$59:$BY$68)-MIN(ROW($BY$59:$BY$68))+1,""),ROW(A7)))</f>
        <v>#REF!</v>
      </c>
      <c r="CC65" s="154" t="e">
        <f t="array" ref="CC65">INDEX($BZ$59:$BZ$68,SMALL(IF(LEN(TRIM($BZ$59:$BZ$68)),ROW($BZ$59:$BZ$68)-MIN(ROW($BZ$59:$BZ$68))+1,""),ROW(A7)))</f>
        <v>#REF!</v>
      </c>
      <c r="CD65" s="154" t="str">
        <f t="shared" si="9"/>
        <v/>
      </c>
      <c r="CE65" s="154" t="str">
        <f t="shared" si="9"/>
        <v/>
      </c>
      <c r="CF65" s="154" t="str">
        <f t="shared" si="9"/>
        <v/>
      </c>
    </row>
    <row r="66" spans="2:88" ht="14" hidden="1" x14ac:dyDescent="0.3">
      <c r="BW66" s="153">
        <v>8</v>
      </c>
      <c r="BX66" s="154" t="e">
        <f>IF(L57=#REF!,C57,"")</f>
        <v>#REF!</v>
      </c>
      <c r="BY66" s="154" t="e">
        <f>IF(L57=#REF!,C57,"")</f>
        <v>#REF!</v>
      </c>
      <c r="BZ66" s="154" t="e">
        <f>IF(L57=#REF!,C57,"")</f>
        <v>#REF!</v>
      </c>
      <c r="CA66" s="154" t="e">
        <f t="array" ref="CA66">INDEX($BX$59:$BX$68,SMALL(IF(LEN(TRIM($BX$59:$BX$68)),ROW($BX$59:$BX$68)-MIN(ROW($BX$59:$BX$68))+1,""),ROW(A8)))</f>
        <v>#REF!</v>
      </c>
      <c r="CB66" s="154" t="e">
        <f t="array" ref="CB66">INDEX($BY$59:$BY$68,SMALL(IF(LEN(TRIM($BY$59:$BY$68)),ROW($BY$59:$BY$68)-MIN(ROW($BY$59:$BY$68))+1,""),ROW(A8)))</f>
        <v>#REF!</v>
      </c>
      <c r="CC66" s="154" t="e">
        <f t="array" ref="CC66">INDEX($BZ$59:$BZ$68,SMALL(IF(LEN(TRIM($BZ$59:$BZ$68)),ROW($BZ$59:$BZ$68)-MIN(ROW($BZ$59:$BZ$68))+1,""),ROW(A8)))</f>
        <v>#REF!</v>
      </c>
      <c r="CD66" s="154" t="str">
        <f t="shared" si="9"/>
        <v/>
      </c>
      <c r="CE66" s="154" t="str">
        <f t="shared" si="9"/>
        <v/>
      </c>
      <c r="CF66" s="154" t="str">
        <f t="shared" si="9"/>
        <v/>
      </c>
    </row>
    <row r="67" spans="2:88" ht="14" hidden="1" x14ac:dyDescent="0.3">
      <c r="H67" s="159"/>
      <c r="I67" s="159"/>
      <c r="J67" s="159"/>
      <c r="K67" s="159"/>
      <c r="L67" s="159"/>
      <c r="M67" s="159"/>
      <c r="N67" s="159"/>
      <c r="BW67" s="153">
        <v>9</v>
      </c>
      <c r="BX67" s="154" t="e">
        <f>IF(L58=#REF!,C58,"")</f>
        <v>#REF!</v>
      </c>
      <c r="BY67" s="154" t="e">
        <f>IF(L58=#REF!,C58,"")</f>
        <v>#REF!</v>
      </c>
      <c r="BZ67" s="154" t="e">
        <f>IF(L58=#REF!,C58,"")</f>
        <v>#REF!</v>
      </c>
      <c r="CA67" s="154" t="e">
        <f t="array" ref="CA67">INDEX($BX$59:$BX$68,SMALL(IF(LEN(TRIM($BX$59:$BX$68)),ROW($BX$59:$BX$68)-MIN(ROW($BX$59:$BX$68))+1,""),ROW(A9)))</f>
        <v>#REF!</v>
      </c>
      <c r="CB67" s="154" t="e">
        <f t="array" ref="CB67">INDEX($BY$59:$BY$68,SMALL(IF(LEN(TRIM($BY$59:$BY$68)),ROW($BY$59:$BY$68)-MIN(ROW($BY$59:$BY$68))+1,""),ROW(A9)))</f>
        <v>#REF!</v>
      </c>
      <c r="CC67" s="154" t="e">
        <f t="array" ref="CC67">INDEX($BZ$59:$BZ$68,SMALL(IF(LEN(TRIM($BZ$59:$BZ$68)),ROW($BZ$59:$BZ$68)-MIN(ROW($BZ$59:$BZ$68))+1,""),ROW(A9)))</f>
        <v>#REF!</v>
      </c>
      <c r="CD67" s="154" t="str">
        <f t="shared" si="9"/>
        <v/>
      </c>
      <c r="CE67" s="154" t="str">
        <f t="shared" si="9"/>
        <v/>
      </c>
      <c r="CF67" s="154" t="str">
        <f t="shared" si="9"/>
        <v/>
      </c>
    </row>
    <row r="68" spans="2:88" ht="14" hidden="1" x14ac:dyDescent="0.3">
      <c r="H68" s="160"/>
      <c r="I68" s="160"/>
      <c r="J68" s="160"/>
      <c r="K68" s="161"/>
      <c r="L68" s="162"/>
      <c r="M68" s="162"/>
      <c r="N68" s="162"/>
      <c r="BW68" s="153">
        <v>10</v>
      </c>
      <c r="BX68" s="154" t="e">
        <f>IF(L59=#REF!,C59,"")</f>
        <v>#REF!</v>
      </c>
      <c r="BY68" s="154" t="e">
        <f>IF(L59=#REF!,C59,"")</f>
        <v>#REF!</v>
      </c>
      <c r="BZ68" s="154" t="e">
        <f>IF(L59=#REF!,C59,"")</f>
        <v>#REF!</v>
      </c>
      <c r="CA68" s="154" t="e">
        <f t="array" ref="CA68">INDEX($BX$59:$BX$68,SMALL(IF(LEN(TRIM($BX$59:$BX$68)),ROW($BX$59:$BX$68)-MIN(ROW($BX$59:$BX$68))+1,""),ROW(A10)))</f>
        <v>#REF!</v>
      </c>
      <c r="CB68" s="154" t="e">
        <f t="array" ref="CB68">INDEX($BY$59:$BY$68,SMALL(IF(LEN(TRIM($BY$59:$BY$68)),ROW($BY$59:$BY$68)-MIN(ROW($BY$59:$BY$68))+1,""),ROW(A10)))</f>
        <v>#REF!</v>
      </c>
      <c r="CC68" s="154" t="e">
        <f t="array" ref="CC68">INDEX($BZ$59:$BZ$68,SMALL(IF(LEN(TRIM($BZ$59:$BZ$68)),ROW($BZ$59:$BZ$68)-MIN(ROW($BZ$59:$BZ$68))+1,""),ROW(A10)))</f>
        <v>#REF!</v>
      </c>
      <c r="CD68" s="154" t="str">
        <f t="shared" si="9"/>
        <v/>
      </c>
      <c r="CE68" s="154" t="str">
        <f t="shared" si="9"/>
        <v/>
      </c>
      <c r="CF68" s="154" t="str">
        <f t="shared" si="9"/>
        <v/>
      </c>
    </row>
    <row r="69" spans="2:88" ht="18.75" hidden="1" customHeight="1" x14ac:dyDescent="0.25">
      <c r="H69" s="160"/>
      <c r="I69" s="160"/>
      <c r="J69" s="160"/>
      <c r="K69" s="161"/>
      <c r="L69" s="162"/>
      <c r="M69" s="162"/>
      <c r="N69" s="162"/>
      <c r="AF69" s="2"/>
    </row>
    <row r="70" spans="2:88" ht="33" hidden="1" customHeight="1" x14ac:dyDescent="0.25">
      <c r="H70" s="160"/>
      <c r="I70" s="160"/>
      <c r="J70" s="160"/>
      <c r="K70" s="161"/>
      <c r="L70" s="162"/>
      <c r="M70" s="162"/>
      <c r="N70" s="162"/>
    </row>
    <row r="71" spans="2:88" ht="15" hidden="1" customHeight="1" x14ac:dyDescent="0.4">
      <c r="H71" s="160"/>
      <c r="I71" s="160"/>
      <c r="J71" s="160"/>
      <c r="K71" s="161"/>
      <c r="L71" s="162"/>
      <c r="M71" s="162"/>
      <c r="N71" s="162"/>
      <c r="BW71" s="143" t="s">
        <v>120</v>
      </c>
      <c r="BX71" s="144"/>
      <c r="BY71" s="144"/>
      <c r="BZ71" s="144"/>
      <c r="CA71" s="144"/>
      <c r="CB71" s="144"/>
      <c r="CC71" s="144"/>
      <c r="CD71" s="144"/>
      <c r="CE71" s="144"/>
      <c r="CF71" s="145"/>
    </row>
    <row r="72" spans="2:88" ht="16.5" hidden="1" customHeight="1" x14ac:dyDescent="0.25">
      <c r="H72" s="160"/>
      <c r="I72" s="160"/>
      <c r="J72" s="160"/>
      <c r="K72" s="161"/>
      <c r="L72" s="162"/>
      <c r="M72" s="162"/>
      <c r="N72" s="162"/>
      <c r="BW72" s="38">
        <v>1</v>
      </c>
      <c r="BX72" s="163" t="str">
        <f>IF(J50="","",HLOOKUP(J50,#REF!,2,FALSE))</f>
        <v/>
      </c>
    </row>
    <row r="73" spans="2:88" ht="12.5" hidden="1" x14ac:dyDescent="0.25">
      <c r="H73" s="160"/>
      <c r="I73" s="160"/>
      <c r="J73" s="160"/>
      <c r="K73" s="161"/>
      <c r="L73" s="162"/>
      <c r="M73" s="162"/>
      <c r="N73" s="162"/>
      <c r="BW73" s="38">
        <v>2</v>
      </c>
      <c r="BX73" s="163" t="str">
        <f>IF(J51="","",HLOOKUP(J51,#REF!,2,FALSE))</f>
        <v/>
      </c>
    </row>
    <row r="74" spans="2:88" ht="29.25" hidden="1" customHeight="1" x14ac:dyDescent="0.25">
      <c r="H74" s="160"/>
      <c r="I74" s="160"/>
      <c r="J74" s="160"/>
      <c r="K74" s="161"/>
      <c r="L74" s="162"/>
      <c r="M74" s="162"/>
      <c r="N74" s="162"/>
      <c r="BW74" s="38">
        <v>3</v>
      </c>
      <c r="BX74" s="163" t="str">
        <f>IF(J52="","",HLOOKUP(J52,#REF!,2,FALSE))</f>
        <v/>
      </c>
    </row>
    <row r="75" spans="2:88" s="104" customFormat="1" ht="39.75" hidden="1" customHeight="1" x14ac:dyDescent="0.25">
      <c r="B75" s="1"/>
      <c r="C75" s="1"/>
      <c r="D75" s="1"/>
      <c r="E75" s="1"/>
      <c r="F75" s="1"/>
      <c r="G75" s="2"/>
      <c r="H75" s="160"/>
      <c r="I75" s="160"/>
      <c r="J75" s="160"/>
      <c r="K75" s="161"/>
      <c r="L75" s="162"/>
      <c r="M75" s="162"/>
      <c r="N75" s="162"/>
      <c r="AA75" s="1"/>
      <c r="AB75" s="1"/>
      <c r="AC75" s="1"/>
      <c r="AD75" s="1"/>
      <c r="AE75" s="1"/>
      <c r="BW75" s="38">
        <v>4</v>
      </c>
      <c r="BX75" s="163" t="str">
        <f>IF(J53="","",HLOOKUP(J53,#REF!,2,FALSE))</f>
        <v/>
      </c>
      <c r="BY75" s="1"/>
      <c r="BZ75" s="1"/>
      <c r="CA75" s="1"/>
      <c r="CB75" s="1"/>
      <c r="CC75" s="1"/>
      <c r="CD75" s="1"/>
      <c r="CE75" s="1"/>
      <c r="CF75" s="1"/>
      <c r="CG75" s="1"/>
      <c r="CH75" s="1"/>
      <c r="CI75" s="1"/>
      <c r="CJ75" s="1"/>
    </row>
    <row r="76" spans="2:88" ht="12.5" hidden="1" x14ac:dyDescent="0.25">
      <c r="H76" s="160"/>
      <c r="I76" s="160"/>
      <c r="J76" s="160"/>
      <c r="K76" s="161"/>
      <c r="L76" s="162"/>
      <c r="M76" s="162"/>
      <c r="N76" s="162"/>
      <c r="BW76" s="38">
        <v>5</v>
      </c>
      <c r="BX76" s="163" t="str">
        <f>IF(J54="","",HLOOKUP(J54,#REF!,2,FALSE))</f>
        <v/>
      </c>
    </row>
    <row r="77" spans="2:88" ht="12.5" hidden="1" x14ac:dyDescent="0.25">
      <c r="H77" s="160"/>
      <c r="I77" s="160"/>
      <c r="J77" s="160"/>
      <c r="K77" s="161"/>
      <c r="L77" s="162"/>
      <c r="M77" s="162"/>
      <c r="N77" s="162"/>
      <c r="BW77" s="38">
        <v>6</v>
      </c>
      <c r="BX77" s="163" t="str">
        <f>IF(J55="","",HLOOKUP(J55,#REF!,2,FALSE))</f>
        <v/>
      </c>
      <c r="BY77" s="104"/>
      <c r="BZ77" s="104"/>
      <c r="CA77" s="104"/>
      <c r="CB77" s="104"/>
      <c r="CC77" s="104"/>
      <c r="CD77" s="104"/>
      <c r="CE77" s="104"/>
      <c r="CF77" s="104"/>
      <c r="CG77" s="104"/>
      <c r="CH77" s="104"/>
      <c r="CI77" s="104"/>
      <c r="CJ77" s="104"/>
    </row>
    <row r="78" spans="2:88" ht="12.5" hidden="1" x14ac:dyDescent="0.25">
      <c r="H78" s="160"/>
      <c r="I78" s="160"/>
      <c r="J78" s="160"/>
      <c r="K78" s="161"/>
      <c r="L78" s="162"/>
      <c r="M78" s="162"/>
      <c r="N78" s="162"/>
      <c r="BW78" s="38">
        <v>7</v>
      </c>
      <c r="BX78" s="163" t="str">
        <f>IF(J56="","",HLOOKUP(J56,#REF!,2,FALSE))</f>
        <v/>
      </c>
    </row>
    <row r="79" spans="2:88" ht="12.5" hidden="1" x14ac:dyDescent="0.25">
      <c r="H79" s="160"/>
      <c r="I79" s="160"/>
      <c r="J79" s="160"/>
      <c r="K79" s="161"/>
      <c r="L79" s="162"/>
      <c r="M79" s="162"/>
      <c r="N79" s="162"/>
      <c r="BW79" s="38">
        <v>8</v>
      </c>
      <c r="BX79" s="163" t="str">
        <f>IF(J57="","",HLOOKUP(J57,#REF!,2,FALSE))</f>
        <v/>
      </c>
    </row>
    <row r="80" spans="2:88" ht="12.5" hidden="1" x14ac:dyDescent="0.25">
      <c r="H80" s="160"/>
      <c r="I80" s="160"/>
      <c r="J80" s="160"/>
      <c r="K80" s="161"/>
      <c r="L80" s="162"/>
      <c r="M80" s="162"/>
      <c r="N80" s="162"/>
      <c r="BW80" s="38">
        <v>9</v>
      </c>
      <c r="BX80" s="163" t="str">
        <f>IF(J58="","",HLOOKUP(J58,#REF!,2,FALSE))</f>
        <v/>
      </c>
    </row>
    <row r="81" spans="7:84" ht="12.5" hidden="1" x14ac:dyDescent="0.25">
      <c r="H81" s="160"/>
      <c r="I81" s="160"/>
      <c r="J81" s="160"/>
      <c r="K81" s="161"/>
      <c r="L81" s="162"/>
      <c r="M81" s="162"/>
      <c r="N81" s="162"/>
      <c r="AA81" s="121"/>
      <c r="AB81" s="121"/>
      <c r="AC81" s="121"/>
      <c r="AD81" s="121"/>
      <c r="AE81" s="121"/>
      <c r="BW81" s="38">
        <v>10</v>
      </c>
      <c r="BX81" s="163" t="str">
        <f>IF(J59="","",HLOOKUP(J59,#REF!,2,FALSE))</f>
        <v/>
      </c>
    </row>
    <row r="82" spans="7:84" ht="12.5" hidden="1" x14ac:dyDescent="0.25">
      <c r="H82" s="160"/>
      <c r="I82" s="160"/>
      <c r="J82" s="160"/>
      <c r="K82" s="161"/>
      <c r="L82" s="162"/>
      <c r="M82" s="162"/>
      <c r="N82" s="162"/>
      <c r="BX82" s="164" t="e">
        <f>IF(#REF!="","",HLOOKUP(#REF!,#REF!,2,FALSE))</f>
        <v>#REF!</v>
      </c>
    </row>
    <row r="83" spans="7:84" ht="14" hidden="1" x14ac:dyDescent="0.3">
      <c r="H83" s="9"/>
      <c r="I83" s="9"/>
      <c r="J83" s="9"/>
      <c r="K83" s="9"/>
      <c r="L83" s="9"/>
      <c r="M83" s="9"/>
      <c r="N83" s="9"/>
    </row>
    <row r="84" spans="7:84" ht="14" hidden="1" x14ac:dyDescent="0.3">
      <c r="H84" s="9"/>
      <c r="I84" s="9"/>
      <c r="J84" s="9"/>
      <c r="K84" s="9"/>
      <c r="L84" s="165"/>
      <c r="M84" s="166"/>
      <c r="N84" s="166"/>
    </row>
    <row r="85" spans="7:84" ht="12.65" hidden="1" customHeight="1" x14ac:dyDescent="0.25"/>
    <row r="86" spans="7:84" ht="3.75" hidden="1" customHeight="1" x14ac:dyDescent="0.25"/>
    <row r="87" spans="7:84" ht="18" hidden="1" x14ac:dyDescent="0.4">
      <c r="BW87" s="143" t="s">
        <v>121</v>
      </c>
      <c r="BX87" s="144"/>
      <c r="BY87" s="144"/>
      <c r="BZ87" s="144"/>
      <c r="CA87" s="144"/>
      <c r="CB87" s="144"/>
      <c r="CC87" s="144"/>
      <c r="CD87" s="144"/>
      <c r="CE87" s="144"/>
      <c r="CF87" s="145"/>
    </row>
    <row r="88" spans="7:84" ht="4.5" hidden="1" customHeight="1" x14ac:dyDescent="0.25"/>
    <row r="89" spans="7:84" ht="12.65" hidden="1" customHeight="1" x14ac:dyDescent="0.25"/>
    <row r="90" spans="7:84" ht="12.5" hidden="1" x14ac:dyDescent="0.25">
      <c r="G90" s="1"/>
      <c r="BW90" s="308" t="s">
        <v>122</v>
      </c>
      <c r="BX90" s="308"/>
      <c r="BY90" s="308"/>
      <c r="BZ90" s="308"/>
      <c r="CA90" s="308"/>
      <c r="CB90" s="309"/>
      <c r="CC90" s="298" t="s">
        <v>123</v>
      </c>
      <c r="CD90" s="299"/>
    </row>
    <row r="91" spans="7:84" ht="12.5" hidden="1" x14ac:dyDescent="0.25">
      <c r="G91" s="1"/>
      <c r="BW91" s="167"/>
      <c r="BX91" s="167"/>
      <c r="BY91" s="167"/>
      <c r="BZ91" s="50"/>
      <c r="CA91" s="167"/>
      <c r="CB91" s="50"/>
      <c r="CC91" s="50"/>
      <c r="CD91" s="50"/>
    </row>
    <row r="92" spans="7:84" ht="17.25" hidden="1" customHeight="1" x14ac:dyDescent="0.25">
      <c r="G92" s="1"/>
      <c r="BW92" s="168" t="s">
        <v>120</v>
      </c>
      <c r="BX92" s="69" t="s">
        <v>124</v>
      </c>
      <c r="BY92" s="168" t="s">
        <v>125</v>
      </c>
      <c r="BZ92" s="69" t="s">
        <v>88</v>
      </c>
      <c r="CA92" s="168" t="s">
        <v>126</v>
      </c>
      <c r="CB92" s="168" t="s">
        <v>127</v>
      </c>
      <c r="CC92" s="168" t="s">
        <v>128</v>
      </c>
      <c r="CD92" s="168" t="s">
        <v>129</v>
      </c>
    </row>
    <row r="93" spans="7:84" ht="17.25" hidden="1" customHeight="1" x14ac:dyDescent="0.25">
      <c r="G93" s="1"/>
      <c r="BV93" s="1">
        <v>1</v>
      </c>
      <c r="BW93" s="169" t="str">
        <f>BX72</f>
        <v/>
      </c>
      <c r="BX93" s="170" t="e">
        <f>#REF!</f>
        <v>#REF!</v>
      </c>
      <c r="BY93" s="169" t="e">
        <f>#REF!</f>
        <v>#REF!</v>
      </c>
      <c r="BZ93" s="171" t="e">
        <f>#REF!</f>
        <v>#REF!</v>
      </c>
      <c r="CA93" s="169" t="e">
        <f>#REF!</f>
        <v>#REF!</v>
      </c>
      <c r="CB93" s="169" t="e">
        <f>#REF!</f>
        <v>#REF!</v>
      </c>
      <c r="CC93" s="169" t="e">
        <f>SUM(BW93:BY93)</f>
        <v>#REF!</v>
      </c>
      <c r="CD93" s="169" t="e">
        <f>SUM(BZ93:CB93)</f>
        <v>#REF!</v>
      </c>
    </row>
    <row r="94" spans="7:84" ht="17.25" hidden="1" customHeight="1" x14ac:dyDescent="0.25">
      <c r="G94" s="1"/>
      <c r="BV94" s="1">
        <v>2</v>
      </c>
      <c r="BW94" s="169" t="str">
        <f t="shared" ref="BW94:BW102" si="10">BX73</f>
        <v/>
      </c>
      <c r="BX94" s="170" t="e">
        <f>#REF!</f>
        <v>#REF!</v>
      </c>
      <c r="BY94" s="169" t="e">
        <f>#REF!</f>
        <v>#REF!</v>
      </c>
      <c r="BZ94" s="171" t="e">
        <f>#REF!</f>
        <v>#REF!</v>
      </c>
      <c r="CA94" s="169" t="e">
        <f>#REF!</f>
        <v>#REF!</v>
      </c>
      <c r="CB94" s="169" t="e">
        <f>#REF!</f>
        <v>#REF!</v>
      </c>
      <c r="CC94" s="169" t="e">
        <f t="shared" ref="CC94:CC102" si="11">SUM(BW94:BY94)</f>
        <v>#REF!</v>
      </c>
      <c r="CD94" s="169" t="e">
        <f t="shared" ref="CD94:CD102" si="12">SUM(BZ94:CB94)</f>
        <v>#REF!</v>
      </c>
    </row>
    <row r="95" spans="7:84" ht="18.75" hidden="1" customHeight="1" x14ac:dyDescent="0.25">
      <c r="G95" s="1"/>
      <c r="BV95" s="1">
        <v>3</v>
      </c>
      <c r="BW95" s="169" t="str">
        <f t="shared" si="10"/>
        <v/>
      </c>
      <c r="BX95" s="170" t="e">
        <f>#REF!</f>
        <v>#REF!</v>
      </c>
      <c r="BY95" s="169" t="e">
        <f>#REF!</f>
        <v>#REF!</v>
      </c>
      <c r="BZ95" s="171" t="e">
        <f>#REF!</f>
        <v>#REF!</v>
      </c>
      <c r="CA95" s="169" t="e">
        <f>#REF!</f>
        <v>#REF!</v>
      </c>
      <c r="CB95" s="169" t="e">
        <f>#REF!</f>
        <v>#REF!</v>
      </c>
      <c r="CC95" s="169" t="e">
        <f t="shared" si="11"/>
        <v>#REF!</v>
      </c>
      <c r="CD95" s="169" t="e">
        <f t="shared" si="12"/>
        <v>#REF!</v>
      </c>
    </row>
    <row r="96" spans="7:84" ht="12.5" hidden="1" x14ac:dyDescent="0.25">
      <c r="G96" s="1"/>
      <c r="BV96" s="1">
        <v>4</v>
      </c>
      <c r="BW96" s="169" t="str">
        <f t="shared" si="10"/>
        <v/>
      </c>
      <c r="BX96" s="170" t="e">
        <f>#REF!</f>
        <v>#REF!</v>
      </c>
      <c r="BY96" s="169" t="e">
        <f>#REF!</f>
        <v>#REF!</v>
      </c>
      <c r="BZ96" s="171" t="e">
        <f>#REF!</f>
        <v>#REF!</v>
      </c>
      <c r="CA96" s="169" t="e">
        <f>#REF!</f>
        <v>#REF!</v>
      </c>
      <c r="CB96" s="169" t="e">
        <f>#REF!</f>
        <v>#REF!</v>
      </c>
      <c r="CC96" s="169" t="e">
        <f t="shared" si="11"/>
        <v>#REF!</v>
      </c>
      <c r="CD96" s="169" t="e">
        <f t="shared" si="12"/>
        <v>#REF!</v>
      </c>
    </row>
    <row r="97" spans="7:86" ht="12.5" hidden="1" x14ac:dyDescent="0.25">
      <c r="G97" s="1"/>
      <c r="BV97" s="1">
        <v>5</v>
      </c>
      <c r="BW97" s="169" t="str">
        <f t="shared" si="10"/>
        <v/>
      </c>
      <c r="BX97" s="170" t="e">
        <f>#REF!</f>
        <v>#REF!</v>
      </c>
      <c r="BY97" s="169" t="e">
        <f>#REF!</f>
        <v>#REF!</v>
      </c>
      <c r="BZ97" s="171" t="e">
        <f>#REF!</f>
        <v>#REF!</v>
      </c>
      <c r="CA97" s="169" t="e">
        <f>#REF!</f>
        <v>#REF!</v>
      </c>
      <c r="CB97" s="169" t="e">
        <f>#REF!</f>
        <v>#REF!</v>
      </c>
      <c r="CC97" s="169" t="e">
        <f t="shared" si="11"/>
        <v>#REF!</v>
      </c>
      <c r="CD97" s="169" t="e">
        <f t="shared" si="12"/>
        <v>#REF!</v>
      </c>
    </row>
    <row r="98" spans="7:86" ht="12.5" hidden="1" x14ac:dyDescent="0.25">
      <c r="G98" s="1"/>
      <c r="BV98" s="1">
        <v>6</v>
      </c>
      <c r="BW98" s="169" t="str">
        <f t="shared" si="10"/>
        <v/>
      </c>
      <c r="BX98" s="170" t="e">
        <f>#REF!</f>
        <v>#REF!</v>
      </c>
      <c r="BY98" s="169" t="e">
        <f>#REF!</f>
        <v>#REF!</v>
      </c>
      <c r="BZ98" s="171" t="e">
        <f>#REF!</f>
        <v>#REF!</v>
      </c>
      <c r="CA98" s="169" t="e">
        <f>#REF!</f>
        <v>#REF!</v>
      </c>
      <c r="CB98" s="169" t="e">
        <f>#REF!</f>
        <v>#REF!</v>
      </c>
      <c r="CC98" s="169" t="e">
        <f t="shared" si="11"/>
        <v>#REF!</v>
      </c>
      <c r="CD98" s="169" t="e">
        <f t="shared" si="12"/>
        <v>#REF!</v>
      </c>
    </row>
    <row r="99" spans="7:86" ht="12.5" hidden="1" x14ac:dyDescent="0.25">
      <c r="G99" s="1"/>
      <c r="BV99" s="1">
        <v>7</v>
      </c>
      <c r="BW99" s="169" t="str">
        <f t="shared" si="10"/>
        <v/>
      </c>
      <c r="BX99" s="170" t="e">
        <f>#REF!</f>
        <v>#REF!</v>
      </c>
      <c r="BY99" s="169" t="e">
        <f>#REF!</f>
        <v>#REF!</v>
      </c>
      <c r="BZ99" s="171" t="e">
        <f>#REF!</f>
        <v>#REF!</v>
      </c>
      <c r="CA99" s="169" t="e">
        <f>#REF!</f>
        <v>#REF!</v>
      </c>
      <c r="CB99" s="169" t="e">
        <f>#REF!</f>
        <v>#REF!</v>
      </c>
      <c r="CC99" s="169" t="e">
        <f t="shared" si="11"/>
        <v>#REF!</v>
      </c>
      <c r="CD99" s="169" t="e">
        <f t="shared" si="12"/>
        <v>#REF!</v>
      </c>
    </row>
    <row r="100" spans="7:86" ht="12.5" hidden="1" x14ac:dyDescent="0.25">
      <c r="G100" s="1"/>
      <c r="BV100" s="1">
        <v>8</v>
      </c>
      <c r="BW100" s="169" t="str">
        <f t="shared" si="10"/>
        <v/>
      </c>
      <c r="BX100" s="170" t="e">
        <f>#REF!</f>
        <v>#REF!</v>
      </c>
      <c r="BY100" s="169" t="e">
        <f>#REF!</f>
        <v>#REF!</v>
      </c>
      <c r="BZ100" s="171" t="e">
        <f>#REF!</f>
        <v>#REF!</v>
      </c>
      <c r="CA100" s="169" t="e">
        <f>#REF!</f>
        <v>#REF!</v>
      </c>
      <c r="CB100" s="169" t="e">
        <f>#REF!</f>
        <v>#REF!</v>
      </c>
      <c r="CC100" s="169" t="e">
        <f t="shared" si="11"/>
        <v>#REF!</v>
      </c>
      <c r="CD100" s="169" t="e">
        <f t="shared" si="12"/>
        <v>#REF!</v>
      </c>
    </row>
    <row r="101" spans="7:86" ht="12.5" hidden="1" x14ac:dyDescent="0.25">
      <c r="G101" s="1"/>
      <c r="BV101" s="1">
        <v>9</v>
      </c>
      <c r="BW101" s="169" t="str">
        <f t="shared" si="10"/>
        <v/>
      </c>
      <c r="BX101" s="170" t="e">
        <f>#REF!</f>
        <v>#REF!</v>
      </c>
      <c r="BY101" s="169" t="e">
        <f>#REF!</f>
        <v>#REF!</v>
      </c>
      <c r="BZ101" s="171" t="e">
        <f>#REF!</f>
        <v>#REF!</v>
      </c>
      <c r="CA101" s="169" t="e">
        <f>#REF!</f>
        <v>#REF!</v>
      </c>
      <c r="CB101" s="169" t="e">
        <f>#REF!</f>
        <v>#REF!</v>
      </c>
      <c r="CC101" s="169" t="e">
        <f t="shared" si="11"/>
        <v>#REF!</v>
      </c>
      <c r="CD101" s="169" t="e">
        <f t="shared" si="12"/>
        <v>#REF!</v>
      </c>
    </row>
    <row r="102" spans="7:86" ht="12.5" hidden="1" x14ac:dyDescent="0.25">
      <c r="G102" s="1"/>
      <c r="BV102" s="1">
        <v>10</v>
      </c>
      <c r="BW102" s="169" t="str">
        <f t="shared" si="10"/>
        <v/>
      </c>
      <c r="BX102" s="170" t="e">
        <f>#REF!</f>
        <v>#REF!</v>
      </c>
      <c r="BY102" s="169" t="e">
        <f>#REF!</f>
        <v>#REF!</v>
      </c>
      <c r="BZ102" s="171" t="e">
        <f>#REF!</f>
        <v>#REF!</v>
      </c>
      <c r="CA102" s="169" t="e">
        <f>#REF!</f>
        <v>#REF!</v>
      </c>
      <c r="CB102" s="169" t="e">
        <f>#REF!</f>
        <v>#REF!</v>
      </c>
      <c r="CC102" s="169" t="e">
        <f t="shared" si="11"/>
        <v>#REF!</v>
      </c>
      <c r="CD102" s="169" t="e">
        <f t="shared" si="12"/>
        <v>#REF!</v>
      </c>
    </row>
    <row r="103" spans="7:86" ht="12.65" hidden="1" customHeight="1" x14ac:dyDescent="0.25"/>
    <row r="106" spans="7:86" ht="12.65" hidden="1" customHeight="1" x14ac:dyDescent="0.25"/>
    <row r="107" spans="7:86" ht="18" hidden="1" x14ac:dyDescent="0.4">
      <c r="G107" s="1"/>
      <c r="BW107" s="143" t="s">
        <v>130</v>
      </c>
      <c r="BX107" s="144"/>
      <c r="BY107" s="144"/>
      <c r="BZ107" s="144"/>
      <c r="CA107" s="144"/>
      <c r="CB107" s="144"/>
      <c r="CC107" s="144"/>
      <c r="CD107" s="144"/>
      <c r="CE107" s="144"/>
      <c r="CF107" s="145"/>
    </row>
    <row r="108" spans="7:86" ht="112.5" hidden="1" customHeight="1" x14ac:dyDescent="0.25">
      <c r="G108" s="1"/>
      <c r="BW108" s="129" t="s">
        <v>131</v>
      </c>
      <c r="BX108" s="130" t="s">
        <v>132</v>
      </c>
      <c r="BY108" s="172" t="s">
        <v>109</v>
      </c>
      <c r="BZ108" s="128" t="s">
        <v>110</v>
      </c>
      <c r="CA108" s="128" t="s">
        <v>111</v>
      </c>
      <c r="CB108" s="128" t="s">
        <v>133</v>
      </c>
      <c r="CC108" s="129" t="s">
        <v>134</v>
      </c>
      <c r="CD108" s="131" t="s">
        <v>135</v>
      </c>
      <c r="CE108" s="132" t="s">
        <v>136</v>
      </c>
      <c r="CF108" s="172" t="s">
        <v>137</v>
      </c>
      <c r="CG108" s="128" t="s">
        <v>115</v>
      </c>
    </row>
    <row r="109" spans="7:86" ht="17.5" hidden="1" x14ac:dyDescent="0.25">
      <c r="G109" s="1"/>
      <c r="BW109" s="136">
        <f t="shared" ref="BW109:BW118" si="13">IF(D50="",1,2)</f>
        <v>1</v>
      </c>
      <c r="BX109" s="136">
        <f t="shared" ref="BX109:BX118" si="14">IF(E50="",1,2)</f>
        <v>1</v>
      </c>
      <c r="BY109" s="173" t="e">
        <f t="shared" ref="BY109:BY118" si="15">IF(F50="",1,2)</f>
        <v>#REF!</v>
      </c>
      <c r="BZ109" s="138">
        <f t="shared" ref="BZ109:BZ118" si="16">IF(H50="",1,2)</f>
        <v>1</v>
      </c>
      <c r="CA109" s="138">
        <f t="shared" ref="CA109:CA118" si="17">IF(J50="",1,2)</f>
        <v>1</v>
      </c>
      <c r="CB109" s="138" t="e">
        <f>IF(#REF!="",1,2)</f>
        <v>#REF!</v>
      </c>
      <c r="CC109" s="138" t="e">
        <f>IF(#REF!="",1,2)</f>
        <v>#REF!</v>
      </c>
      <c r="CD109" s="138" t="e">
        <f>IF(#REF!="",1,2)</f>
        <v>#REF!</v>
      </c>
      <c r="CE109" s="138" t="e">
        <f>IF(#REF!="",1,2)</f>
        <v>#REF!</v>
      </c>
      <c r="CF109" s="138" t="e">
        <f>IF(#REF!="",1,2)</f>
        <v>#REF!</v>
      </c>
      <c r="CG109" s="139">
        <f>IF(K50="",1,2)</f>
        <v>1</v>
      </c>
      <c r="CH109" s="174" t="e">
        <f>SUM(BW109:CG109)</f>
        <v>#REF!</v>
      </c>
    </row>
    <row r="110" spans="7:86" ht="17.5" hidden="1" x14ac:dyDescent="0.25">
      <c r="G110" s="1"/>
      <c r="BW110" s="136">
        <f t="shared" si="13"/>
        <v>1</v>
      </c>
      <c r="BX110" s="136">
        <f t="shared" si="14"/>
        <v>1</v>
      </c>
      <c r="BY110" s="173" t="e">
        <f t="shared" si="15"/>
        <v>#REF!</v>
      </c>
      <c r="BZ110" s="138">
        <f t="shared" si="16"/>
        <v>1</v>
      </c>
      <c r="CA110" s="138">
        <f t="shared" si="17"/>
        <v>1</v>
      </c>
      <c r="CB110" s="138" t="e">
        <f>IF(#REF!="",1,2)</f>
        <v>#REF!</v>
      </c>
      <c r="CC110" s="138" t="e">
        <f>IF(#REF!="",1,2)</f>
        <v>#REF!</v>
      </c>
      <c r="CD110" s="138" t="e">
        <f>IF(#REF!="",1,2)</f>
        <v>#REF!</v>
      </c>
      <c r="CE110" s="138" t="e">
        <f>IF(#REF!="",1,2)</f>
        <v>#REF!</v>
      </c>
      <c r="CF110" s="138" t="e">
        <f>IF(#REF!="",1,2)</f>
        <v>#REF!</v>
      </c>
      <c r="CG110" s="139">
        <f t="shared" ref="CG110:CG118" si="18">IF(K51="",1,2)</f>
        <v>1</v>
      </c>
      <c r="CH110" s="174" t="e">
        <f t="shared" ref="CH110:CH118" si="19">SUM(BW110:CG110)</f>
        <v>#REF!</v>
      </c>
    </row>
    <row r="111" spans="7:86" ht="17.5" hidden="1" x14ac:dyDescent="0.25">
      <c r="G111" s="1"/>
      <c r="BW111" s="136">
        <f t="shared" si="13"/>
        <v>1</v>
      </c>
      <c r="BX111" s="136">
        <f t="shared" si="14"/>
        <v>1</v>
      </c>
      <c r="BY111" s="173" t="e">
        <f t="shared" si="15"/>
        <v>#REF!</v>
      </c>
      <c r="BZ111" s="138">
        <f t="shared" si="16"/>
        <v>1</v>
      </c>
      <c r="CA111" s="138">
        <f t="shared" si="17"/>
        <v>1</v>
      </c>
      <c r="CB111" s="138" t="e">
        <f>IF(#REF!="",1,2)</f>
        <v>#REF!</v>
      </c>
      <c r="CC111" s="138" t="e">
        <f>IF(#REF!="",1,2)</f>
        <v>#REF!</v>
      </c>
      <c r="CD111" s="138" t="e">
        <f>IF(#REF!="",1,2)</f>
        <v>#REF!</v>
      </c>
      <c r="CE111" s="138" t="e">
        <f>IF(#REF!="",1,2)</f>
        <v>#REF!</v>
      </c>
      <c r="CF111" s="138" t="e">
        <f>IF(#REF!="",1,2)</f>
        <v>#REF!</v>
      </c>
      <c r="CG111" s="139">
        <f t="shared" si="18"/>
        <v>1</v>
      </c>
      <c r="CH111" s="174" t="e">
        <f t="shared" si="19"/>
        <v>#REF!</v>
      </c>
    </row>
    <row r="112" spans="7:86" ht="17.5" hidden="1" x14ac:dyDescent="0.25">
      <c r="G112" s="1"/>
      <c r="BW112" s="136">
        <f t="shared" si="13"/>
        <v>1</v>
      </c>
      <c r="BX112" s="136">
        <f t="shared" si="14"/>
        <v>1</v>
      </c>
      <c r="BY112" s="173" t="e">
        <f t="shared" si="15"/>
        <v>#REF!</v>
      </c>
      <c r="BZ112" s="138">
        <f t="shared" si="16"/>
        <v>1</v>
      </c>
      <c r="CA112" s="138">
        <f t="shared" si="17"/>
        <v>1</v>
      </c>
      <c r="CB112" s="138" t="e">
        <f>IF(#REF!="",1,2)</f>
        <v>#REF!</v>
      </c>
      <c r="CC112" s="138" t="e">
        <f>IF(#REF!="",1,2)</f>
        <v>#REF!</v>
      </c>
      <c r="CD112" s="138" t="e">
        <f>IF(#REF!="",1,2)</f>
        <v>#REF!</v>
      </c>
      <c r="CE112" s="138" t="e">
        <f>IF(#REF!="",1,2)</f>
        <v>#REF!</v>
      </c>
      <c r="CF112" s="138" t="e">
        <f>IF(#REF!="",1,2)</f>
        <v>#REF!</v>
      </c>
      <c r="CG112" s="139">
        <f t="shared" si="18"/>
        <v>1</v>
      </c>
      <c r="CH112" s="174" t="e">
        <f t="shared" si="19"/>
        <v>#REF!</v>
      </c>
    </row>
    <row r="113" spans="7:86" ht="17.5" hidden="1" x14ac:dyDescent="0.25">
      <c r="G113" s="1"/>
      <c r="BW113" s="136">
        <f t="shared" si="13"/>
        <v>1</v>
      </c>
      <c r="BX113" s="136">
        <f t="shared" si="14"/>
        <v>1</v>
      </c>
      <c r="BY113" s="173" t="e">
        <f t="shared" si="15"/>
        <v>#REF!</v>
      </c>
      <c r="BZ113" s="138">
        <f t="shared" si="16"/>
        <v>1</v>
      </c>
      <c r="CA113" s="138">
        <f t="shared" si="17"/>
        <v>1</v>
      </c>
      <c r="CB113" s="138" t="e">
        <f>IF(#REF!="",1,2)</f>
        <v>#REF!</v>
      </c>
      <c r="CC113" s="138" t="e">
        <f>IF(#REF!="",1,2)</f>
        <v>#REF!</v>
      </c>
      <c r="CD113" s="138" t="e">
        <f>IF(#REF!="",1,2)</f>
        <v>#REF!</v>
      </c>
      <c r="CE113" s="138" t="e">
        <f>IF(#REF!="",1,2)</f>
        <v>#REF!</v>
      </c>
      <c r="CF113" s="138" t="e">
        <f>IF(#REF!="",1,2)</f>
        <v>#REF!</v>
      </c>
      <c r="CG113" s="139">
        <f t="shared" si="18"/>
        <v>1</v>
      </c>
      <c r="CH113" s="174" t="e">
        <f t="shared" si="19"/>
        <v>#REF!</v>
      </c>
    </row>
    <row r="114" spans="7:86" ht="17.5" hidden="1" x14ac:dyDescent="0.25">
      <c r="G114" s="1"/>
      <c r="BW114" s="136">
        <f t="shared" si="13"/>
        <v>1</v>
      </c>
      <c r="BX114" s="136">
        <f t="shared" si="14"/>
        <v>1</v>
      </c>
      <c r="BY114" s="173" t="e">
        <f t="shared" si="15"/>
        <v>#REF!</v>
      </c>
      <c r="BZ114" s="138">
        <f t="shared" si="16"/>
        <v>1</v>
      </c>
      <c r="CA114" s="138">
        <f t="shared" si="17"/>
        <v>1</v>
      </c>
      <c r="CB114" s="138" t="e">
        <f>IF(#REF!="",1,2)</f>
        <v>#REF!</v>
      </c>
      <c r="CC114" s="138" t="e">
        <f>IF(#REF!="",1,2)</f>
        <v>#REF!</v>
      </c>
      <c r="CD114" s="138" t="e">
        <f>IF(#REF!="",1,2)</f>
        <v>#REF!</v>
      </c>
      <c r="CE114" s="138" t="e">
        <f>IF(#REF!="",1,2)</f>
        <v>#REF!</v>
      </c>
      <c r="CF114" s="138" t="e">
        <f>IF(#REF!="",1,2)</f>
        <v>#REF!</v>
      </c>
      <c r="CG114" s="139">
        <f t="shared" si="18"/>
        <v>1</v>
      </c>
      <c r="CH114" s="174" t="e">
        <f t="shared" si="19"/>
        <v>#REF!</v>
      </c>
    </row>
    <row r="115" spans="7:86" ht="17.5" hidden="1" x14ac:dyDescent="0.25">
      <c r="G115" s="1"/>
      <c r="BW115" s="136">
        <f t="shared" si="13"/>
        <v>1</v>
      </c>
      <c r="BX115" s="136">
        <f t="shared" si="14"/>
        <v>1</v>
      </c>
      <c r="BY115" s="173" t="e">
        <f t="shared" si="15"/>
        <v>#REF!</v>
      </c>
      <c r="BZ115" s="138">
        <f t="shared" si="16"/>
        <v>1</v>
      </c>
      <c r="CA115" s="138">
        <f t="shared" si="17"/>
        <v>1</v>
      </c>
      <c r="CB115" s="138" t="e">
        <f>IF(#REF!="",1,2)</f>
        <v>#REF!</v>
      </c>
      <c r="CC115" s="138" t="e">
        <f>IF(#REF!="",1,2)</f>
        <v>#REF!</v>
      </c>
      <c r="CD115" s="138" t="e">
        <f>IF(#REF!="",1,2)</f>
        <v>#REF!</v>
      </c>
      <c r="CE115" s="138" t="e">
        <f>IF(#REF!="",1,2)</f>
        <v>#REF!</v>
      </c>
      <c r="CF115" s="138" t="e">
        <f>IF(#REF!="",1,2)</f>
        <v>#REF!</v>
      </c>
      <c r="CG115" s="139">
        <f t="shared" si="18"/>
        <v>1</v>
      </c>
      <c r="CH115" s="174" t="e">
        <f t="shared" si="19"/>
        <v>#REF!</v>
      </c>
    </row>
    <row r="116" spans="7:86" ht="17.5" hidden="1" x14ac:dyDescent="0.25">
      <c r="G116" s="1"/>
      <c r="BW116" s="136">
        <f t="shared" si="13"/>
        <v>1</v>
      </c>
      <c r="BX116" s="136">
        <f t="shared" si="14"/>
        <v>1</v>
      </c>
      <c r="BY116" s="173" t="e">
        <f t="shared" si="15"/>
        <v>#REF!</v>
      </c>
      <c r="BZ116" s="138">
        <f t="shared" si="16"/>
        <v>1</v>
      </c>
      <c r="CA116" s="138">
        <f t="shared" si="17"/>
        <v>1</v>
      </c>
      <c r="CB116" s="138" t="e">
        <f>IF(#REF!="",1,2)</f>
        <v>#REF!</v>
      </c>
      <c r="CC116" s="138" t="e">
        <f>IF(#REF!="",1,2)</f>
        <v>#REF!</v>
      </c>
      <c r="CD116" s="138" t="e">
        <f>IF(#REF!="",1,2)</f>
        <v>#REF!</v>
      </c>
      <c r="CE116" s="138" t="e">
        <f>IF(#REF!="",1,2)</f>
        <v>#REF!</v>
      </c>
      <c r="CF116" s="138" t="e">
        <f>IF(#REF!="",1,2)</f>
        <v>#REF!</v>
      </c>
      <c r="CG116" s="139">
        <f t="shared" si="18"/>
        <v>1</v>
      </c>
      <c r="CH116" s="174" t="e">
        <f t="shared" si="19"/>
        <v>#REF!</v>
      </c>
    </row>
    <row r="117" spans="7:86" ht="17.5" hidden="1" x14ac:dyDescent="0.25">
      <c r="G117" s="1"/>
      <c r="BW117" s="136">
        <f t="shared" si="13"/>
        <v>1</v>
      </c>
      <c r="BX117" s="136">
        <f t="shared" si="14"/>
        <v>1</v>
      </c>
      <c r="BY117" s="173" t="e">
        <f t="shared" si="15"/>
        <v>#REF!</v>
      </c>
      <c r="BZ117" s="138">
        <f t="shared" si="16"/>
        <v>1</v>
      </c>
      <c r="CA117" s="138">
        <f t="shared" si="17"/>
        <v>1</v>
      </c>
      <c r="CB117" s="138" t="e">
        <f>IF(#REF!="",1,2)</f>
        <v>#REF!</v>
      </c>
      <c r="CC117" s="138" t="e">
        <f>IF(#REF!="",1,2)</f>
        <v>#REF!</v>
      </c>
      <c r="CD117" s="138" t="e">
        <f>IF(#REF!="",1,2)</f>
        <v>#REF!</v>
      </c>
      <c r="CE117" s="138" t="e">
        <f>IF(#REF!="",1,2)</f>
        <v>#REF!</v>
      </c>
      <c r="CF117" s="138" t="e">
        <f>IF(#REF!="",1,2)</f>
        <v>#REF!</v>
      </c>
      <c r="CG117" s="139">
        <f t="shared" si="18"/>
        <v>1</v>
      </c>
      <c r="CH117" s="174" t="e">
        <f t="shared" si="19"/>
        <v>#REF!</v>
      </c>
    </row>
    <row r="118" spans="7:86" ht="17.5" hidden="1" x14ac:dyDescent="0.25">
      <c r="G118" s="1"/>
      <c r="BW118" s="136">
        <f t="shared" si="13"/>
        <v>1</v>
      </c>
      <c r="BX118" s="136">
        <f t="shared" si="14"/>
        <v>1</v>
      </c>
      <c r="BY118" s="173" t="e">
        <f t="shared" si="15"/>
        <v>#REF!</v>
      </c>
      <c r="BZ118" s="138">
        <f t="shared" si="16"/>
        <v>1</v>
      </c>
      <c r="CA118" s="138">
        <f t="shared" si="17"/>
        <v>1</v>
      </c>
      <c r="CB118" s="138" t="e">
        <f>IF(#REF!="",1,2)</f>
        <v>#REF!</v>
      </c>
      <c r="CC118" s="138" t="e">
        <f>IF(#REF!="",1,2)</f>
        <v>#REF!</v>
      </c>
      <c r="CD118" s="138" t="e">
        <f>IF(#REF!="",1,2)</f>
        <v>#REF!</v>
      </c>
      <c r="CE118" s="138" t="e">
        <f>IF(#REF!="",1,2)</f>
        <v>#REF!</v>
      </c>
      <c r="CF118" s="138" t="e">
        <f>IF(#REF!="",1,2)</f>
        <v>#REF!</v>
      </c>
      <c r="CG118" s="139">
        <f t="shared" si="18"/>
        <v>1</v>
      </c>
      <c r="CH118" s="174" t="e">
        <f t="shared" si="19"/>
        <v>#REF!</v>
      </c>
    </row>
    <row r="119" spans="7:86" ht="12.5" hidden="1" x14ac:dyDescent="0.25">
      <c r="G119" s="1"/>
      <c r="CH119" s="174" t="e">
        <f>SUM(CH109:CH118)</f>
        <v>#REF!</v>
      </c>
    </row>
  </sheetData>
  <sheetProtection algorithmName="SHA-512" hashValue="Ia4/YDkiSLdpLZ4VABqHhVKVUVPfHFnkPEN/lDDs6oL8vY+VFv970iHJhIwhu0qg0c6jLaIR+dzJUpG40nLAbg==" saltValue="MZjQGbjRS2qqt368MCcaoQ==" spinCount="100000" sheet="1" objects="1" scenarios="1"/>
  <mergeCells count="25">
    <mergeCell ref="CK7:CP7"/>
    <mergeCell ref="C9:E9"/>
    <mergeCell ref="C10:D10"/>
    <mergeCell ref="C13:D13"/>
    <mergeCell ref="C11:D11"/>
    <mergeCell ref="G11:J12"/>
    <mergeCell ref="C12:D12"/>
    <mergeCell ref="C7:D7"/>
    <mergeCell ref="G13:J13"/>
    <mergeCell ref="CC90:CD90"/>
    <mergeCell ref="K16:L16"/>
    <mergeCell ref="C15:J15"/>
    <mergeCell ref="F59:G59"/>
    <mergeCell ref="F56:G56"/>
    <mergeCell ref="F57:G57"/>
    <mergeCell ref="F58:G58"/>
    <mergeCell ref="F53:G53"/>
    <mergeCell ref="F54:G54"/>
    <mergeCell ref="F55:G55"/>
    <mergeCell ref="F50:G50"/>
    <mergeCell ref="F51:G51"/>
    <mergeCell ref="F52:G52"/>
    <mergeCell ref="F49:G49"/>
    <mergeCell ref="BW90:CB90"/>
    <mergeCell ref="H16:J16"/>
  </mergeCells>
  <conditionalFormatting sqref="D18:D37">
    <cfRule type="containsText" dxfId="1" priority="1" operator="containsText" text="VDSL Cable Connect  (100Mb)">
      <formula>NOT(ISERROR(SEARCH("VDSL Cable Connect  (100Mb)",D18)))</formula>
    </cfRule>
  </conditionalFormatting>
  <dataValidations xWindow="896" yWindow="645" count="4">
    <dataValidation operator="greaterThan" allowBlank="1" showInputMessage="1" showErrorMessage="1" sqref="K50:K59 H50:I59 C50:F59 BY44:BY53 BW109:CG118" xr:uid="{C477E1F6-8D83-45AB-AD91-E05BA7B23960}"/>
    <dataValidation type="list" operator="greaterThan" allowBlank="1" showInputMessage="1" showErrorMessage="1" sqref="J50:J59" xr:uid="{62CA94FF-435D-40D5-BBA9-758448FED1E4}">
      <formula1>#REF!</formula1>
    </dataValidation>
    <dataValidation type="list" allowBlank="1" showInputMessage="1" showErrorMessage="1" sqref="L50:L59" xr:uid="{80351E49-CBA1-492F-B718-9FC06E4AF0D5}">
      <formula1>#REF!</formula1>
    </dataValidation>
    <dataValidation type="date" operator="equal" allowBlank="1" showInputMessage="1" showErrorMessage="1" error="Date must be today's date._x000a_Enter as DD/MM/YYYY" sqref="G7" xr:uid="{C03804C5-9FB0-4624-B6C1-47D3FEE99F0F}">
      <formula1>#REF!</formula1>
    </dataValidation>
  </dataValidations>
  <pageMargins left="0.7" right="0.7" top="0.75" bottom="0.75" header="0.3" footer="0.3"/>
  <pageSetup paperSize="9" orientation="portrait" verticalDpi="0" r:id="rId1"/>
  <headerFooter>
    <oddHeader>&amp;C&amp;"Calibri"&amp;8&amp;K737373KCOM Commercial in Confidence&amp;1#</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C5C6D880-478C-48CD-80F4-C86EE8BFBD38}">
            <xm:f>$D18='Price List'!$A$24</xm:f>
            <x14:dxf>
              <fill>
                <patternFill>
                  <bgColor rgb="FFFFFF00"/>
                </patternFill>
              </fill>
            </x14:dxf>
          </x14:cfRule>
          <xm:sqref>H18:I37</xm:sqref>
        </x14:conditionalFormatting>
      </x14:conditionalFormattings>
    </ext>
    <ext xmlns:x14="http://schemas.microsoft.com/office/spreadsheetml/2009/9/main" uri="{CCE6A557-97BC-4b89-ADB6-D9C93CAAB3DF}">
      <x14:dataValidations xmlns:xm="http://schemas.microsoft.com/office/excel/2006/main" xWindow="896" yWindow="645" count="2">
        <x14:dataValidation type="list" allowBlank="1" showInputMessage="1" showErrorMessage="1" xr:uid="{91830D28-596F-44ED-B69F-4500E530B922}">
          <x14:formula1>
            <xm:f>'Price List'!$A$23:$A$25</xm:f>
          </x14:formula1>
          <xm:sqref>D18:D37</xm:sqref>
        </x14:dataValidation>
        <x14:dataValidation type="list" allowBlank="1" showInputMessage="1" showErrorMessage="1" xr:uid="{BFBBC4C9-C2B8-4B76-B44B-32E9ACA82EFD}">
          <x14:formula1>
            <xm:f>'Price List'!$E$22:$E$26</xm:f>
          </x14:formula1>
          <xm:sqref>H18:H37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5CCFA-D442-475A-A59D-5403CB8A5BA4}">
  <sheetPr>
    <tabColor theme="8" tint="0.39997558519241921"/>
  </sheetPr>
  <dimension ref="A1:CD119"/>
  <sheetViews>
    <sheetView tabSelected="1" topLeftCell="A8" zoomScale="70" zoomScaleNormal="70" workbookViewId="0">
      <selection activeCell="G20" sqref="G20"/>
    </sheetView>
  </sheetViews>
  <sheetFormatPr defaultColWidth="0" defaultRowHeight="0" customHeight="1" zeroHeight="1" x14ac:dyDescent="0.25"/>
  <cols>
    <col min="1" max="1" width="3.1796875" style="1" customWidth="1"/>
    <col min="2" max="2" width="2.54296875" style="1" customWidth="1"/>
    <col min="3" max="3" width="12.54296875" style="1" customWidth="1"/>
    <col min="4" max="4" width="23.453125" style="1" customWidth="1"/>
    <col min="5" max="5" width="34.1796875" style="1" customWidth="1"/>
    <col min="6" max="6" width="63.81640625" style="1" customWidth="1"/>
    <col min="7" max="7" width="25.7265625" style="1" customWidth="1"/>
    <col min="8" max="8" width="27" style="1" customWidth="1"/>
    <col min="9" max="10" width="22.1796875" style="1" customWidth="1"/>
    <col min="11" max="12" width="22.1796875" style="260" customWidth="1"/>
    <col min="13" max="13" width="18" style="275" customWidth="1"/>
    <col min="14" max="14" width="20.1796875" style="1" customWidth="1"/>
    <col min="15" max="15" width="22.1796875" style="1" customWidth="1"/>
    <col min="16" max="16" width="23.54296875" style="1" customWidth="1"/>
    <col min="17" max="17" width="4.81640625" style="1" customWidth="1"/>
    <col min="18" max="18" width="15.1796875" style="1" hidden="1"/>
    <col min="19" max="19" width="12.81640625" style="1" hidden="1"/>
    <col min="20" max="20" width="4.81640625" style="1" hidden="1"/>
    <col min="21" max="77" width="9.1796875" style="1" hidden="1"/>
    <col min="78" max="82" width="19.1796875" style="1" hidden="1"/>
    <col min="83" max="16384" width="9.1796875" style="1" hidden="1"/>
  </cols>
  <sheetData>
    <row r="1" spans="2:19" ht="13" hidden="1" thickBot="1" x14ac:dyDescent="0.3">
      <c r="K1" s="1"/>
      <c r="L1" s="1"/>
      <c r="M1" s="2"/>
    </row>
    <row r="2" spans="2:19" ht="9.75" customHeight="1" thickTop="1" x14ac:dyDescent="0.3">
      <c r="B2" s="3"/>
      <c r="C2" s="4"/>
      <c r="D2" s="4"/>
      <c r="E2" s="4"/>
      <c r="F2" s="4"/>
      <c r="G2" s="4"/>
      <c r="H2" s="4"/>
      <c r="I2" s="4"/>
      <c r="J2" s="4"/>
      <c r="K2" s="4"/>
      <c r="L2" s="4"/>
      <c r="M2" s="4"/>
      <c r="N2" s="4"/>
      <c r="O2" s="5"/>
      <c r="P2" s="5"/>
      <c r="Q2" s="6"/>
      <c r="R2" s="7"/>
    </row>
    <row r="3" spans="2:19" ht="38.25" customHeight="1" x14ac:dyDescent="0.3">
      <c r="B3" s="8"/>
      <c r="C3" s="9"/>
      <c r="D3" s="9"/>
      <c r="F3" s="10"/>
      <c r="G3" s="10"/>
      <c r="H3" s="10"/>
      <c r="I3" s="10"/>
      <c r="J3" s="10"/>
      <c r="K3" s="10"/>
      <c r="L3" s="10"/>
      <c r="M3" s="2"/>
      <c r="N3" s="11"/>
      <c r="Q3" s="12"/>
    </row>
    <row r="4" spans="2:19" ht="21" customHeight="1" x14ac:dyDescent="0.3">
      <c r="B4" s="8"/>
      <c r="C4" s="14" t="s">
        <v>227</v>
      </c>
      <c r="D4" s="14"/>
      <c r="F4" s="15"/>
      <c r="G4" s="15"/>
      <c r="H4" s="15"/>
      <c r="I4" s="15"/>
      <c r="J4" s="15"/>
      <c r="K4" s="15"/>
      <c r="L4" s="15"/>
      <c r="M4" s="2"/>
      <c r="N4" s="11"/>
      <c r="Q4" s="12"/>
    </row>
    <row r="5" spans="2:19" ht="16.5" customHeight="1" x14ac:dyDescent="0.3">
      <c r="B5" s="8"/>
      <c r="C5" s="16" t="s">
        <v>29</v>
      </c>
      <c r="D5" s="16"/>
      <c r="F5" s="17"/>
      <c r="G5" s="17"/>
      <c r="H5" s="17"/>
      <c r="I5" s="17"/>
      <c r="J5" s="17"/>
      <c r="K5" s="17"/>
      <c r="L5" s="17"/>
      <c r="M5" s="18"/>
      <c r="Q5" s="12"/>
    </row>
    <row r="6" spans="2:19" ht="23.25" customHeight="1" x14ac:dyDescent="0.3">
      <c r="B6" s="8"/>
      <c r="C6" s="9"/>
      <c r="D6" s="9"/>
      <c r="E6" s="9"/>
      <c r="F6" s="18"/>
      <c r="G6" s="18"/>
      <c r="H6" s="18"/>
      <c r="I6" s="18"/>
      <c r="J6" s="18"/>
      <c r="K6" s="18"/>
      <c r="L6" s="18"/>
      <c r="M6" s="18"/>
      <c r="Q6" s="12"/>
    </row>
    <row r="7" spans="2:19" ht="20.25" customHeight="1" x14ac:dyDescent="0.3">
      <c r="B7" s="8"/>
      <c r="C7" s="293" t="s">
        <v>0</v>
      </c>
      <c r="D7" s="317"/>
      <c r="E7" s="294"/>
      <c r="F7" s="340" t="str">
        <f>IF(ISBLANK('CP Identifier'!C5),"",'CP Identifier'!C5)</f>
        <v/>
      </c>
      <c r="G7" s="345"/>
      <c r="H7" s="345"/>
      <c r="I7" s="18"/>
      <c r="J7" s="18"/>
      <c r="K7" s="18"/>
      <c r="L7" s="18"/>
      <c r="M7" s="23"/>
      <c r="N7" s="9"/>
      <c r="O7" s="9"/>
      <c r="P7" s="9"/>
      <c r="Q7" s="12"/>
    </row>
    <row r="8" spans="2:19" ht="5.25" customHeight="1" x14ac:dyDescent="0.35">
      <c r="B8" s="8"/>
      <c r="C8" s="254"/>
      <c r="D8" s="254"/>
      <c r="E8" s="254"/>
      <c r="F8" s="255"/>
      <c r="G8" s="255"/>
      <c r="H8" s="255"/>
      <c r="I8" s="18"/>
      <c r="J8" s="18"/>
      <c r="K8" s="18"/>
      <c r="L8" s="18"/>
      <c r="M8" s="9"/>
      <c r="N8" s="29"/>
      <c r="O8" s="9"/>
      <c r="P8" s="9"/>
      <c r="Q8" s="12"/>
    </row>
    <row r="9" spans="2:19" ht="20.25" customHeight="1" x14ac:dyDescent="0.3">
      <c r="B9" s="8"/>
      <c r="C9" s="293" t="s">
        <v>1</v>
      </c>
      <c r="D9" s="317"/>
      <c r="E9" s="317"/>
      <c r="F9" s="294"/>
      <c r="G9" s="346"/>
      <c r="H9" s="346"/>
      <c r="I9" s="18"/>
      <c r="J9" s="18"/>
      <c r="K9" s="18"/>
      <c r="L9" s="18"/>
      <c r="M9" s="36"/>
      <c r="N9" s="36"/>
      <c r="O9" s="9"/>
      <c r="P9" s="9"/>
      <c r="Q9" s="12"/>
    </row>
    <row r="10" spans="2:19" ht="25.5" customHeight="1" x14ac:dyDescent="0.3">
      <c r="B10" s="8"/>
      <c r="C10" s="289" t="s">
        <v>3</v>
      </c>
      <c r="D10" s="318"/>
      <c r="E10" s="290"/>
      <c r="F10" s="341" t="str">
        <f>IF(ISBLANK('CP Identifier'!C8),"",'CP Identifier'!C8)</f>
        <v/>
      </c>
      <c r="G10" s="347"/>
      <c r="H10" s="347"/>
      <c r="I10" s="18"/>
      <c r="J10" s="18"/>
      <c r="K10" s="18"/>
      <c r="L10" s="18"/>
      <c r="M10" s="40"/>
      <c r="N10" s="9"/>
      <c r="O10" s="9"/>
      <c r="P10" s="9"/>
      <c r="Q10" s="12"/>
    </row>
    <row r="11" spans="2:19" ht="25.5" customHeight="1" x14ac:dyDescent="0.3">
      <c r="B11" s="8"/>
      <c r="C11" s="289" t="s">
        <v>5</v>
      </c>
      <c r="D11" s="318"/>
      <c r="E11" s="290"/>
      <c r="F11" s="341" t="str">
        <f>IF(ISBLANK('CP Identifier'!C9),"",'CP Identifier'!C9)</f>
        <v/>
      </c>
      <c r="G11" s="347"/>
      <c r="H11" s="347"/>
      <c r="I11" s="206"/>
      <c r="J11" s="206"/>
      <c r="K11" s="206"/>
      <c r="L11" s="206"/>
      <c r="M11" s="315"/>
      <c r="N11" s="315"/>
      <c r="O11" s="9"/>
      <c r="P11" s="9"/>
      <c r="Q11" s="12"/>
    </row>
    <row r="12" spans="2:19" ht="25.5" customHeight="1" x14ac:dyDescent="0.3">
      <c r="B12" s="8"/>
      <c r="C12" s="289" t="s">
        <v>7</v>
      </c>
      <c r="D12" s="318"/>
      <c r="E12" s="290"/>
      <c r="F12" s="341" t="str">
        <f>IF(ISBLANK('CP Identifier'!C10),"",'CP Identifier'!C10)</f>
        <v/>
      </c>
      <c r="G12" s="347"/>
      <c r="H12" s="347"/>
      <c r="I12" s="206"/>
      <c r="J12" s="206"/>
      <c r="K12" s="206"/>
      <c r="L12" s="206"/>
      <c r="M12" s="315"/>
      <c r="N12" s="315"/>
      <c r="O12" s="9"/>
      <c r="P12" s="9"/>
      <c r="Q12" s="12"/>
    </row>
    <row r="13" spans="2:19" ht="25.5" customHeight="1" x14ac:dyDescent="0.3">
      <c r="B13" s="45"/>
      <c r="C13" s="289" t="s">
        <v>9</v>
      </c>
      <c r="D13" s="318"/>
      <c r="E13" s="290"/>
      <c r="F13" s="341" t="str">
        <f>IF(ISBLANK('CP Identifier'!C11),"",'CP Identifier'!C11)</f>
        <v/>
      </c>
      <c r="G13" s="347"/>
      <c r="H13" s="347"/>
      <c r="I13" s="206"/>
      <c r="J13" s="206"/>
      <c r="K13" s="206"/>
      <c r="L13" s="206"/>
      <c r="M13" s="40"/>
      <c r="N13" s="9"/>
      <c r="O13" s="9"/>
      <c r="P13" s="9"/>
      <c r="Q13" s="12"/>
      <c r="R13" s="7"/>
    </row>
    <row r="14" spans="2:19" ht="25.5" customHeight="1" x14ac:dyDescent="0.3">
      <c r="B14" s="45"/>
      <c r="C14" s="185"/>
      <c r="D14" s="185"/>
      <c r="E14" s="185"/>
      <c r="F14" s="185"/>
      <c r="G14" s="185"/>
      <c r="H14" s="185"/>
      <c r="I14" s="185"/>
      <c r="J14" s="185"/>
      <c r="K14" s="185"/>
      <c r="L14" s="185"/>
      <c r="M14" s="40"/>
      <c r="N14" s="9"/>
      <c r="O14" s="186"/>
      <c r="P14" s="186"/>
      <c r="Q14" s="12"/>
      <c r="R14" s="7"/>
    </row>
    <row r="15" spans="2:19" ht="20.25" customHeight="1" x14ac:dyDescent="0.25">
      <c r="B15" s="7"/>
      <c r="C15" s="302" t="s">
        <v>70</v>
      </c>
      <c r="D15" s="303"/>
      <c r="E15" s="303"/>
      <c r="F15" s="303"/>
      <c r="G15" s="303"/>
      <c r="H15" s="303"/>
      <c r="I15" s="303"/>
      <c r="J15" s="303"/>
      <c r="K15" s="303"/>
      <c r="L15" s="303"/>
      <c r="M15" s="303"/>
      <c r="N15" s="303"/>
      <c r="O15" s="199"/>
      <c r="P15" s="200"/>
      <c r="Q15" s="12"/>
      <c r="R15" s="7"/>
      <c r="S15" s="48"/>
    </row>
    <row r="16" spans="2:19" ht="21.75" customHeight="1" x14ac:dyDescent="0.35">
      <c r="B16" s="7"/>
      <c r="C16" s="319" t="s">
        <v>72</v>
      </c>
      <c r="D16" s="320"/>
      <c r="E16" s="320"/>
      <c r="F16" s="320"/>
      <c r="G16" s="320"/>
      <c r="H16" s="320"/>
      <c r="I16" s="320"/>
      <c r="J16" s="320"/>
      <c r="K16" s="320"/>
      <c r="L16" s="320"/>
      <c r="M16" s="320"/>
      <c r="N16" s="321"/>
      <c r="O16" s="300" t="s">
        <v>74</v>
      </c>
      <c r="P16" s="301"/>
      <c r="Q16" s="12"/>
      <c r="R16" s="7"/>
    </row>
    <row r="17" spans="2:18" ht="54.65" customHeight="1" x14ac:dyDescent="0.25">
      <c r="B17" s="7"/>
      <c r="C17" s="189" t="s">
        <v>80</v>
      </c>
      <c r="D17" s="191" t="s">
        <v>228</v>
      </c>
      <c r="E17" s="190" t="s">
        <v>81</v>
      </c>
      <c r="F17" s="285" t="s">
        <v>229</v>
      </c>
      <c r="G17" s="285" t="s">
        <v>338</v>
      </c>
      <c r="H17" s="285" t="s">
        <v>339</v>
      </c>
      <c r="I17" s="191" t="s">
        <v>230</v>
      </c>
      <c r="J17" s="285" t="s">
        <v>241</v>
      </c>
      <c r="K17" s="191" t="s">
        <v>240</v>
      </c>
      <c r="L17" s="191" t="s">
        <v>239</v>
      </c>
      <c r="M17" s="189" t="s">
        <v>231</v>
      </c>
      <c r="N17" s="189" t="s">
        <v>232</v>
      </c>
      <c r="O17" s="189" t="s">
        <v>108</v>
      </c>
      <c r="P17" s="189" t="s">
        <v>89</v>
      </c>
      <c r="Q17" s="12"/>
      <c r="R17" s="7"/>
    </row>
    <row r="18" spans="2:18" ht="26.25" customHeight="1" x14ac:dyDescent="0.25">
      <c r="B18" s="7"/>
      <c r="C18" s="192">
        <v>1</v>
      </c>
      <c r="D18" s="342"/>
      <c r="E18" s="343"/>
      <c r="F18" s="193"/>
      <c r="G18" s="193"/>
      <c r="H18" s="193"/>
      <c r="I18" s="344"/>
      <c r="J18" s="193"/>
      <c r="K18" s="270"/>
      <c r="L18" s="270"/>
      <c r="M18" s="270"/>
      <c r="N18" s="343"/>
      <c r="O18" s="196" t="str">
        <f>IFERROR(INDEX('Price List'!$A$7:$C$20,MATCH(D18,'Price List'!$A$7:$A$20,0),2),"")</f>
        <v/>
      </c>
      <c r="P18" s="196" t="str" cm="1">
        <f t="array" ref="P18">IF(D18="Cancel/Amend/Modify","",IFERROR(INDEX('Price List'!$A$41:$E$66,MATCH(E18,'Price List'!$A$41:$A$66,0),HLOOKUP(I18,'Price List'!$B$39:$E$40,2)),""))</f>
        <v/>
      </c>
      <c r="Q18" s="12"/>
      <c r="R18" s="7"/>
    </row>
    <row r="19" spans="2:18" ht="26.25" customHeight="1" x14ac:dyDescent="0.25">
      <c r="B19" s="7"/>
      <c r="C19" s="192">
        <v>2</v>
      </c>
      <c r="D19" s="342"/>
      <c r="E19" s="343"/>
      <c r="F19" s="193"/>
      <c r="G19" s="193"/>
      <c r="H19" s="193"/>
      <c r="I19" s="344"/>
      <c r="J19" s="193"/>
      <c r="K19" s="270"/>
      <c r="L19" s="270"/>
      <c r="M19" s="270"/>
      <c r="N19" s="343"/>
      <c r="O19" s="196" t="str">
        <f>IFERROR(INDEX('Price List'!$A$7:$C$20,MATCH(D19,'Price List'!$A$7:$A$20,0),2),"")</f>
        <v/>
      </c>
      <c r="P19" s="196" t="str" cm="1">
        <f t="array" ref="P19">IF(D19="Cancel/Amend/Modify","",IFERROR(INDEX('Price List'!$A$41:$E$66,MATCH(E19,'Price List'!$A$41:$A$66,0),HLOOKUP(I19,'Price List'!$B$39:$E$40,2)),""))</f>
        <v/>
      </c>
      <c r="Q19" s="12"/>
      <c r="R19" s="7"/>
    </row>
    <row r="20" spans="2:18" ht="26.25" customHeight="1" x14ac:dyDescent="0.25">
      <c r="B20" s="7"/>
      <c r="C20" s="192">
        <v>3</v>
      </c>
      <c r="D20" s="342"/>
      <c r="E20" s="343"/>
      <c r="F20" s="193"/>
      <c r="G20" s="193"/>
      <c r="H20" s="193"/>
      <c r="I20" s="344"/>
      <c r="J20" s="193"/>
      <c r="K20" s="270"/>
      <c r="L20" s="270"/>
      <c r="M20" s="270"/>
      <c r="N20" s="343"/>
      <c r="O20" s="196" t="str">
        <f>IFERROR(INDEX('Price List'!$A$7:$C$20,MATCH(D20,'Price List'!$A$7:$A$20,0),2),"")</f>
        <v/>
      </c>
      <c r="P20" s="196" t="str" cm="1">
        <f t="array" ref="P20">IF(D20="Cancel/Amend/Modify","",IFERROR(INDEX('Price List'!$A$41:$E$66,MATCH(E20,'Price List'!$A$41:$A$66,0),HLOOKUP(I20,'Price List'!$B$39:$E$40,2)),""))</f>
        <v/>
      </c>
      <c r="Q20" s="12"/>
      <c r="R20" s="61"/>
    </row>
    <row r="21" spans="2:18" ht="26.25" customHeight="1" x14ac:dyDescent="0.25">
      <c r="B21" s="7"/>
      <c r="C21" s="192">
        <v>4</v>
      </c>
      <c r="D21" s="342"/>
      <c r="E21" s="343"/>
      <c r="F21" s="209"/>
      <c r="G21" s="209"/>
      <c r="H21" s="209"/>
      <c r="I21" s="344"/>
      <c r="J21" s="193"/>
      <c r="K21" s="270"/>
      <c r="L21" s="270"/>
      <c r="M21" s="270"/>
      <c r="N21" s="343"/>
      <c r="O21" s="196" t="str">
        <f>IFERROR(INDEX('Price List'!$A$7:$C$20,MATCH(D21,'Price List'!$A$7:$A$20,0),2),"")</f>
        <v/>
      </c>
      <c r="P21" s="196" t="str" cm="1">
        <f t="array" ref="P21">IF(D21="Cancel/Amend/Modify","",IFERROR(INDEX('Price List'!$A$41:$E$66,MATCH(E21,'Price List'!$A$41:$A$66,0),HLOOKUP(I21,'Price List'!$B$39:$E$40,2)),""))</f>
        <v/>
      </c>
      <c r="Q21" s="12"/>
      <c r="R21" s="61"/>
    </row>
    <row r="22" spans="2:18" ht="26.25" customHeight="1" x14ac:dyDescent="0.25">
      <c r="B22" s="7"/>
      <c r="C22" s="192">
        <v>5</v>
      </c>
      <c r="D22" s="342"/>
      <c r="E22" s="343"/>
      <c r="F22" s="209"/>
      <c r="G22" s="209"/>
      <c r="H22" s="209"/>
      <c r="I22" s="344"/>
      <c r="J22" s="193"/>
      <c r="K22" s="270"/>
      <c r="L22" s="270"/>
      <c r="M22" s="270"/>
      <c r="N22" s="343"/>
      <c r="O22" s="196" t="str">
        <f>IFERROR(INDEX('Price List'!$A$7:$C$20,MATCH(D22,'Price List'!$A$7:$A$20,0),2),"")</f>
        <v/>
      </c>
      <c r="P22" s="196" t="str" cm="1">
        <f t="array" ref="P22">IF(D22="Cancel/Amend/Modify","",IFERROR(INDEX('Price List'!$A$41:$E$66,MATCH(E22,'Price List'!$A$41:$A$66,0),HLOOKUP(I22,'Price List'!$B$39:$E$40,2)),""))</f>
        <v/>
      </c>
      <c r="Q22" s="12"/>
      <c r="R22" s="61"/>
    </row>
    <row r="23" spans="2:18" ht="26.25" customHeight="1" x14ac:dyDescent="0.25">
      <c r="B23" s="7"/>
      <c r="C23" s="192">
        <v>6</v>
      </c>
      <c r="D23" s="342"/>
      <c r="E23" s="343"/>
      <c r="F23" s="193"/>
      <c r="G23" s="193"/>
      <c r="H23" s="193"/>
      <c r="I23" s="344"/>
      <c r="J23" s="193"/>
      <c r="K23" s="270"/>
      <c r="L23" s="270"/>
      <c r="M23" s="270"/>
      <c r="N23" s="343"/>
      <c r="O23" s="196" t="str">
        <f>IFERROR(INDEX('Price List'!$A$7:$C$20,MATCH(D23,'Price List'!$A$7:$A$20,0),2),"")</f>
        <v/>
      </c>
      <c r="P23" s="196" t="str" cm="1">
        <f t="array" ref="P23">IF(D23="Cancel/Amend/Modify","",IFERROR(INDEX('Price List'!$A$41:$E$66,MATCH(E23,'Price List'!$A$41:$A$66,0),HLOOKUP(I23,'Price List'!$B$39:$E$40,2)),""))</f>
        <v/>
      </c>
      <c r="Q23" s="12"/>
      <c r="R23" s="61"/>
    </row>
    <row r="24" spans="2:18" ht="26.25" customHeight="1" x14ac:dyDescent="0.25">
      <c r="B24" s="7"/>
      <c r="C24" s="192">
        <v>7</v>
      </c>
      <c r="D24" s="342"/>
      <c r="E24" s="343"/>
      <c r="F24" s="193"/>
      <c r="G24" s="193"/>
      <c r="H24" s="193"/>
      <c r="I24" s="344"/>
      <c r="J24" s="193"/>
      <c r="K24" s="270"/>
      <c r="L24" s="270"/>
      <c r="M24" s="270"/>
      <c r="N24" s="343"/>
      <c r="O24" s="196" t="str">
        <f>IFERROR(INDEX('Price List'!$A$7:$C$20,MATCH(D24,'Price List'!$A$7:$A$20,0),2),"")</f>
        <v/>
      </c>
      <c r="P24" s="196" t="str" cm="1">
        <f t="array" ref="P24">IF(D24="Cancel/Amend/Modify","",IFERROR(INDEX('Price List'!$A$41:$E$66,MATCH(E24,'Price List'!$A$41:$A$66,0),HLOOKUP(I24,'Price List'!$B$39:$E$40,2)),""))</f>
        <v/>
      </c>
      <c r="Q24" s="12"/>
      <c r="R24" s="61"/>
    </row>
    <row r="25" spans="2:18" ht="26.25" customHeight="1" x14ac:dyDescent="0.25">
      <c r="B25" s="7"/>
      <c r="C25" s="192">
        <v>8</v>
      </c>
      <c r="D25" s="342"/>
      <c r="E25" s="343"/>
      <c r="F25" s="193"/>
      <c r="G25" s="193"/>
      <c r="H25" s="193"/>
      <c r="I25" s="344"/>
      <c r="J25" s="193"/>
      <c r="K25" s="270"/>
      <c r="L25" s="270"/>
      <c r="M25" s="270"/>
      <c r="N25" s="343"/>
      <c r="O25" s="196" t="str">
        <f>IFERROR(INDEX('Price List'!$A$7:$C$20,MATCH(D25,'Price List'!$A$7:$A$20,0),2),"")</f>
        <v/>
      </c>
      <c r="P25" s="196" t="str" cm="1">
        <f t="array" ref="P25">IF(D25="Cancel/Amend/Modify","",IFERROR(INDEX('Price List'!$A$41:$E$66,MATCH(E25,'Price List'!$A$41:$A$66,0),HLOOKUP(I25,'Price List'!$B$39:$E$40,2)),""))</f>
        <v/>
      </c>
      <c r="Q25" s="12"/>
      <c r="R25" s="61"/>
    </row>
    <row r="26" spans="2:18" ht="26.25" customHeight="1" x14ac:dyDescent="0.25">
      <c r="B26" s="7"/>
      <c r="C26" s="192">
        <v>9</v>
      </c>
      <c r="D26" s="342"/>
      <c r="E26" s="343"/>
      <c r="F26" s="193"/>
      <c r="G26" s="193"/>
      <c r="H26" s="193"/>
      <c r="I26" s="344"/>
      <c r="J26" s="193"/>
      <c r="K26" s="270"/>
      <c r="L26" s="270"/>
      <c r="M26" s="270"/>
      <c r="N26" s="343"/>
      <c r="O26" s="196" t="str">
        <f>IFERROR(INDEX('Price List'!$A$7:$C$20,MATCH(D26,'Price List'!$A$7:$A$20,0),2),"")</f>
        <v/>
      </c>
      <c r="P26" s="196" t="str" cm="1">
        <f t="array" ref="P26">IF(D26="Cancel/Amend/Modify","",IFERROR(INDEX('Price List'!$A$41:$E$66,MATCH(E26,'Price List'!$A$41:$A$66,0),HLOOKUP(I26,'Price List'!$B$39:$E$40,2)),""))</f>
        <v/>
      </c>
      <c r="Q26" s="12"/>
      <c r="R26" s="61"/>
    </row>
    <row r="27" spans="2:18" ht="26.25" customHeight="1" x14ac:dyDescent="0.25">
      <c r="B27" s="7"/>
      <c r="C27" s="192">
        <v>10</v>
      </c>
      <c r="D27" s="342"/>
      <c r="E27" s="343"/>
      <c r="F27" s="193"/>
      <c r="G27" s="193"/>
      <c r="H27" s="193"/>
      <c r="I27" s="344"/>
      <c r="J27" s="193"/>
      <c r="K27" s="270"/>
      <c r="L27" s="270"/>
      <c r="M27" s="270"/>
      <c r="N27" s="343"/>
      <c r="O27" s="196" t="str">
        <f>IFERROR(INDEX('Price List'!$A$7:$C$20,MATCH(D27,'Price List'!$A$7:$A$20,0),2),"")</f>
        <v/>
      </c>
      <c r="P27" s="196" t="str" cm="1">
        <f t="array" ref="P27">IF(D27="Cancel/Amend/Modify","",IFERROR(INDEX('Price List'!$A$41:$E$66,MATCH(E27,'Price List'!$A$41:$A$66,0),HLOOKUP(I27,'Price List'!$B$39:$E$40,2)),""))</f>
        <v/>
      </c>
      <c r="Q27" s="12"/>
      <c r="R27" s="61"/>
    </row>
    <row r="28" spans="2:18" ht="26.25" customHeight="1" x14ac:dyDescent="0.25">
      <c r="B28" s="7"/>
      <c r="C28" s="192">
        <v>11</v>
      </c>
      <c r="D28" s="342"/>
      <c r="E28" s="343"/>
      <c r="F28" s="193"/>
      <c r="G28" s="193"/>
      <c r="H28" s="193"/>
      <c r="I28" s="344"/>
      <c r="J28" s="193"/>
      <c r="K28" s="270"/>
      <c r="L28" s="270"/>
      <c r="M28" s="270"/>
      <c r="N28" s="343"/>
      <c r="O28" s="196" t="str">
        <f>IFERROR(INDEX('Price List'!$A$7:$C$20,MATCH(D28,'Price List'!$A$7:$A$20,0),2),"")</f>
        <v/>
      </c>
      <c r="P28" s="196" t="str" cm="1">
        <f t="array" ref="P28">IF(D28="Cancel/Amend/Modify","",IFERROR(INDEX('Price List'!$A$41:$E$66,MATCH(E28,'Price List'!$A$41:$A$66,0),HLOOKUP(I28,'Price List'!$B$39:$E$40,2)),""))</f>
        <v/>
      </c>
      <c r="Q28" s="12"/>
      <c r="R28" s="61"/>
    </row>
    <row r="29" spans="2:18" ht="26.25" customHeight="1" x14ac:dyDescent="0.25">
      <c r="B29" s="7"/>
      <c r="C29" s="192">
        <v>12</v>
      </c>
      <c r="D29" s="342"/>
      <c r="E29" s="343"/>
      <c r="F29" s="193"/>
      <c r="G29" s="193"/>
      <c r="H29" s="193"/>
      <c r="I29" s="344"/>
      <c r="J29" s="193"/>
      <c r="K29" s="270"/>
      <c r="L29" s="270"/>
      <c r="M29" s="270"/>
      <c r="N29" s="343"/>
      <c r="O29" s="196" t="str">
        <f>IFERROR(INDEX('Price List'!$A$7:$C$20,MATCH(D29,'Price List'!$A$7:$A$20,0),2),"")</f>
        <v/>
      </c>
      <c r="P29" s="196" t="str" cm="1">
        <f t="array" ref="P29">IF(D29="Cancel/Amend/Modify","",IFERROR(INDEX('Price List'!$A$41:$E$66,MATCH(E29,'Price List'!$A$41:$A$66,0),HLOOKUP(I29,'Price List'!$B$39:$E$40,2)),""))</f>
        <v/>
      </c>
      <c r="Q29" s="12"/>
      <c r="R29" s="61"/>
    </row>
    <row r="30" spans="2:18" ht="26.25" customHeight="1" x14ac:dyDescent="0.25">
      <c r="B30" s="7"/>
      <c r="C30" s="192">
        <v>13</v>
      </c>
      <c r="D30" s="342"/>
      <c r="E30" s="343"/>
      <c r="F30" s="193"/>
      <c r="G30" s="193"/>
      <c r="H30" s="193"/>
      <c r="I30" s="344"/>
      <c r="J30" s="193"/>
      <c r="K30" s="270"/>
      <c r="L30" s="270"/>
      <c r="M30" s="270"/>
      <c r="N30" s="343"/>
      <c r="O30" s="196" t="str">
        <f>IFERROR(INDEX('Price List'!$A$7:$C$20,MATCH(D30,'Price List'!$A$7:$A$20,0),2),"")</f>
        <v/>
      </c>
      <c r="P30" s="196" t="str" cm="1">
        <f t="array" ref="P30">IF(D30="Cancel/Amend/Modify","",IFERROR(INDEX('Price List'!$A$41:$E$66,MATCH(E30,'Price List'!$A$41:$A$66,0),HLOOKUP(I30,'Price List'!$B$39:$E$40,2)),""))</f>
        <v/>
      </c>
      <c r="Q30" s="12"/>
      <c r="R30" s="61"/>
    </row>
    <row r="31" spans="2:18" ht="26.25" customHeight="1" x14ac:dyDescent="0.25">
      <c r="B31" s="7"/>
      <c r="C31" s="192">
        <v>14</v>
      </c>
      <c r="D31" s="342"/>
      <c r="E31" s="343"/>
      <c r="F31" s="193"/>
      <c r="G31" s="193"/>
      <c r="H31" s="193"/>
      <c r="I31" s="344"/>
      <c r="J31" s="193"/>
      <c r="K31" s="270"/>
      <c r="L31" s="270"/>
      <c r="M31" s="270"/>
      <c r="N31" s="343"/>
      <c r="O31" s="196" t="str">
        <f>IFERROR(INDEX('Price List'!$A$7:$C$20,MATCH(D31,'Price List'!$A$7:$A$20,0),2),"")</f>
        <v/>
      </c>
      <c r="P31" s="196" t="str" cm="1">
        <f t="array" ref="P31">IF(D31="Cancel/Amend/Modify","",IFERROR(INDEX('Price List'!$A$41:$E$66,MATCH(E31,'Price List'!$A$41:$A$66,0),HLOOKUP(I31,'Price List'!$B$39:$E$40,2)),""))</f>
        <v/>
      </c>
      <c r="Q31" s="12"/>
      <c r="R31" s="61"/>
    </row>
    <row r="32" spans="2:18" ht="26.25" customHeight="1" x14ac:dyDescent="0.25">
      <c r="B32" s="7"/>
      <c r="C32" s="192">
        <v>15</v>
      </c>
      <c r="D32" s="342"/>
      <c r="E32" s="343"/>
      <c r="F32" s="193"/>
      <c r="G32" s="193"/>
      <c r="H32" s="193"/>
      <c r="I32" s="344"/>
      <c r="J32" s="193"/>
      <c r="K32" s="270"/>
      <c r="L32" s="270"/>
      <c r="M32" s="270"/>
      <c r="N32" s="343"/>
      <c r="O32" s="196" t="str">
        <f>IFERROR(INDEX('Price List'!$A$7:$C$20,MATCH(D32,'Price List'!$A$7:$A$20,0),2),"")</f>
        <v/>
      </c>
      <c r="P32" s="196" t="str" cm="1">
        <f t="array" ref="P32">IF(D32="Cancel/Amend/Modify","",IFERROR(INDEX('Price List'!$A$41:$E$66,MATCH(E32,'Price List'!$A$41:$A$66,0),HLOOKUP(I32,'Price List'!$B$39:$E$40,2)),""))</f>
        <v/>
      </c>
      <c r="Q32" s="12"/>
      <c r="R32" s="61"/>
    </row>
    <row r="33" spans="1:66" ht="26.25" customHeight="1" x14ac:dyDescent="0.25">
      <c r="B33" s="7"/>
      <c r="C33" s="192">
        <v>16</v>
      </c>
      <c r="D33" s="342"/>
      <c r="E33" s="343"/>
      <c r="F33" s="193"/>
      <c r="G33" s="193"/>
      <c r="H33" s="193"/>
      <c r="I33" s="344"/>
      <c r="J33" s="193"/>
      <c r="K33" s="270"/>
      <c r="L33" s="270"/>
      <c r="M33" s="270"/>
      <c r="N33" s="343"/>
      <c r="O33" s="196" t="str">
        <f>IFERROR(INDEX('Price List'!$A$7:$C$20,MATCH(D33,'Price List'!$A$7:$A$20,0),2),"")</f>
        <v/>
      </c>
      <c r="P33" s="196" t="str" cm="1">
        <f t="array" ref="P33">IF(D33="Cancel/Amend/Modify","",IFERROR(INDEX('Price List'!$A$41:$E$66,MATCH(E33,'Price List'!$A$41:$A$66,0),HLOOKUP(I33,'Price List'!$B$39:$E$40,2)),""))</f>
        <v/>
      </c>
      <c r="Q33" s="12"/>
      <c r="R33" s="61"/>
    </row>
    <row r="34" spans="1:66" ht="26.25" customHeight="1" x14ac:dyDescent="0.25">
      <c r="B34" s="7"/>
      <c r="C34" s="192">
        <v>17</v>
      </c>
      <c r="D34" s="342"/>
      <c r="E34" s="343"/>
      <c r="F34" s="193"/>
      <c r="G34" s="193"/>
      <c r="H34" s="193"/>
      <c r="I34" s="344"/>
      <c r="J34" s="193"/>
      <c r="K34" s="270"/>
      <c r="L34" s="270"/>
      <c r="M34" s="270"/>
      <c r="N34" s="343"/>
      <c r="O34" s="196" t="str">
        <f>IFERROR(INDEX('Price List'!$A$7:$C$20,MATCH(D34,'Price List'!$A$7:$A$20,0),2),"")</f>
        <v/>
      </c>
      <c r="P34" s="196" t="str" cm="1">
        <f t="array" ref="P34">IF(D34="Cancel/Amend/Modify","",IFERROR(INDEX('Price List'!$A$41:$E$66,MATCH(E34,'Price List'!$A$41:$A$66,0),HLOOKUP(I34,'Price List'!$B$39:$E$40,2)),""))</f>
        <v/>
      </c>
      <c r="Q34" s="12"/>
      <c r="R34" s="61"/>
    </row>
    <row r="35" spans="1:66" ht="26.25" customHeight="1" x14ac:dyDescent="0.25">
      <c r="B35" s="7"/>
      <c r="C35" s="192">
        <v>18</v>
      </c>
      <c r="D35" s="342"/>
      <c r="E35" s="343"/>
      <c r="F35" s="193"/>
      <c r="G35" s="193"/>
      <c r="H35" s="193"/>
      <c r="I35" s="344"/>
      <c r="J35" s="193"/>
      <c r="K35" s="270"/>
      <c r="L35" s="270"/>
      <c r="M35" s="270"/>
      <c r="N35" s="343"/>
      <c r="O35" s="196" t="str">
        <f>IFERROR(INDEX('Price List'!$A$7:$C$20,MATCH(D35,'Price List'!$A$7:$A$20,0),2),"")</f>
        <v/>
      </c>
      <c r="P35" s="196" t="str" cm="1">
        <f t="array" ref="P35">IF(D35="Cancel/Amend/Modify","",IFERROR(INDEX('Price List'!$A$41:$E$66,MATCH(E35,'Price List'!$A$41:$A$66,0),HLOOKUP(I35,'Price List'!$B$39:$E$40,2)),""))</f>
        <v/>
      </c>
      <c r="Q35" s="12"/>
      <c r="R35" s="61"/>
    </row>
    <row r="36" spans="1:66" ht="26.25" customHeight="1" x14ac:dyDescent="0.25">
      <c r="B36" s="7"/>
      <c r="C36" s="192">
        <v>19</v>
      </c>
      <c r="D36" s="342"/>
      <c r="E36" s="343"/>
      <c r="F36" s="193"/>
      <c r="G36" s="193"/>
      <c r="H36" s="193"/>
      <c r="I36" s="344"/>
      <c r="J36" s="193"/>
      <c r="K36" s="270"/>
      <c r="L36" s="270"/>
      <c r="M36" s="270"/>
      <c r="N36" s="343"/>
      <c r="O36" s="196" t="str">
        <f>IFERROR(INDEX('Price List'!$A$7:$C$20,MATCH(D36,'Price List'!$A$7:$A$20,0),2),"")</f>
        <v/>
      </c>
      <c r="P36" s="196" t="str" cm="1">
        <f t="array" ref="P36">IF(D36="Cancel/Amend/Modify","",IFERROR(INDEX('Price List'!$A$41:$E$66,MATCH(E36,'Price List'!$A$41:$A$66,0),HLOOKUP(I36,'Price List'!$B$39:$E$40,2)),""))</f>
        <v/>
      </c>
      <c r="Q36" s="12"/>
      <c r="R36" s="61"/>
    </row>
    <row r="37" spans="1:66" ht="24" customHeight="1" x14ac:dyDescent="0.25">
      <c r="B37" s="7"/>
      <c r="C37" s="192">
        <v>20</v>
      </c>
      <c r="D37" s="342"/>
      <c r="E37" s="343"/>
      <c r="F37" s="193"/>
      <c r="G37" s="193"/>
      <c r="H37" s="193"/>
      <c r="I37" s="344"/>
      <c r="J37" s="193"/>
      <c r="K37" s="270"/>
      <c r="L37" s="270"/>
      <c r="M37" s="270"/>
      <c r="N37" s="343"/>
      <c r="O37" s="196" t="str">
        <f>IFERROR(INDEX('Price List'!$A$7:$C$20,MATCH(D37,'Price List'!$A$7:$A$20,0),2),"")</f>
        <v/>
      </c>
      <c r="P37" s="196" t="str" cm="1">
        <f t="array" ref="P37">IF(D37="Cancel/Amend/Modify","",IFERROR(INDEX('Price List'!$A$41:$E$66,MATCH(E37,'Price List'!$A$41:$A$66,0),HLOOKUP(I37,'Price List'!$B$39:$E$40,2)),""))</f>
        <v/>
      </c>
      <c r="Q37" s="12"/>
      <c r="R37" s="61"/>
    </row>
    <row r="38" spans="1:66" ht="24" customHeight="1" x14ac:dyDescent="0.3">
      <c r="B38" s="7"/>
      <c r="C38" s="9"/>
      <c r="D38" s="9"/>
      <c r="E38" s="82"/>
      <c r="F38" s="82"/>
      <c r="G38" s="82"/>
      <c r="H38" s="82"/>
      <c r="I38" s="82"/>
      <c r="J38" s="82"/>
      <c r="K38" s="271"/>
      <c r="L38" s="271"/>
      <c r="M38" s="259"/>
      <c r="N38" s="9"/>
      <c r="O38" s="9"/>
      <c r="P38" s="9"/>
      <c r="Q38" s="12"/>
      <c r="R38" s="7"/>
    </row>
    <row r="39" spans="1:66" ht="24" customHeight="1" x14ac:dyDescent="0.35">
      <c r="B39" s="7"/>
      <c r="C39" s="9"/>
      <c r="D39" s="9"/>
      <c r="E39" s="9"/>
      <c r="F39" s="9"/>
      <c r="G39" s="9"/>
      <c r="H39" s="9"/>
      <c r="I39" s="9"/>
      <c r="J39" s="9"/>
      <c r="K39" s="259"/>
      <c r="L39" s="259"/>
      <c r="M39" s="259"/>
      <c r="N39" s="85"/>
      <c r="O39" s="86">
        <f>SUM(O18:O37)</f>
        <v>0</v>
      </c>
      <c r="P39" s="86">
        <f>SUM(P18:P37)</f>
        <v>0</v>
      </c>
      <c r="Q39" s="12"/>
      <c r="R39" s="7"/>
    </row>
    <row r="40" spans="1:66" ht="24" customHeight="1" x14ac:dyDescent="0.35">
      <c r="B40" s="87"/>
      <c r="C40" s="88"/>
      <c r="D40" s="88"/>
      <c r="E40" s="9"/>
      <c r="F40" s="9"/>
      <c r="G40" s="9"/>
      <c r="H40" s="9"/>
      <c r="I40" s="9"/>
      <c r="J40" s="9"/>
      <c r="K40" s="259"/>
      <c r="L40" s="259"/>
      <c r="M40" s="259"/>
      <c r="N40" s="9"/>
      <c r="O40" s="27"/>
      <c r="P40" s="27"/>
      <c r="Q40" s="12"/>
      <c r="R40" s="7"/>
    </row>
    <row r="41" spans="1:66" ht="24" customHeight="1" x14ac:dyDescent="0.35">
      <c r="B41" s="87"/>
      <c r="C41" s="88"/>
      <c r="D41" s="88"/>
      <c r="E41" s="9"/>
      <c r="F41" s="9"/>
      <c r="G41" s="9"/>
      <c r="H41" s="9"/>
      <c r="I41" s="9"/>
      <c r="J41" s="9"/>
      <c r="K41" s="259"/>
      <c r="L41" s="259"/>
      <c r="M41" s="272"/>
      <c r="N41" s="90"/>
      <c r="O41" s="92">
        <f>SUM(O39:O39)</f>
        <v>0</v>
      </c>
      <c r="P41" s="93"/>
      <c r="Q41" s="12"/>
      <c r="R41" s="7"/>
    </row>
    <row r="42" spans="1:66" ht="27.75" customHeight="1" thickBot="1" x14ac:dyDescent="0.3">
      <c r="A42" s="12"/>
      <c r="B42" s="94"/>
      <c r="C42" s="95"/>
      <c r="D42" s="95"/>
      <c r="E42" s="95"/>
      <c r="F42" s="95"/>
      <c r="G42" s="95"/>
      <c r="H42" s="95"/>
      <c r="I42" s="95"/>
      <c r="J42" s="95"/>
      <c r="K42" s="273"/>
      <c r="L42" s="273"/>
      <c r="M42" s="273"/>
      <c r="N42" s="95"/>
      <c r="O42" s="95"/>
      <c r="P42" s="95"/>
      <c r="Q42" s="97"/>
      <c r="R42" s="7"/>
      <c r="AV42" s="98"/>
    </row>
    <row r="43" spans="1:66" ht="19.5" customHeight="1" thickTop="1" x14ac:dyDescent="0.3">
      <c r="B43" s="99"/>
      <c r="C43" s="99"/>
      <c r="D43" s="99"/>
      <c r="M43" s="274"/>
      <c r="N43" s="101"/>
      <c r="O43" s="9"/>
      <c r="P43" s="9"/>
      <c r="AV43" s="102"/>
    </row>
    <row r="44" spans="1:66" ht="12.5" hidden="1" x14ac:dyDescent="0.25">
      <c r="AV44" s="102"/>
    </row>
    <row r="45" spans="1:66" ht="9" hidden="1" customHeight="1" x14ac:dyDescent="0.3">
      <c r="B45" s="113"/>
      <c r="C45" s="114"/>
      <c r="D45" s="114"/>
      <c r="E45" s="114"/>
      <c r="F45" s="114"/>
      <c r="G45" s="114"/>
      <c r="H45" s="114"/>
      <c r="I45" s="114"/>
      <c r="J45" s="114"/>
      <c r="K45" s="276"/>
      <c r="L45" s="276"/>
      <c r="M45" s="276"/>
      <c r="N45" s="114"/>
      <c r="O45" s="114"/>
      <c r="P45" s="115"/>
      <c r="Q45" s="116"/>
      <c r="AV45" s="102"/>
      <c r="BN45" s="104"/>
    </row>
    <row r="46" spans="1:66" ht="9" hidden="1" customHeight="1" x14ac:dyDescent="0.3">
      <c r="B46" s="117"/>
      <c r="C46" s="118"/>
      <c r="D46" s="118"/>
      <c r="E46" s="118"/>
      <c r="F46" s="118"/>
      <c r="G46" s="118"/>
      <c r="H46" s="118"/>
      <c r="I46" s="118"/>
      <c r="J46" s="118"/>
      <c r="K46" s="277"/>
      <c r="L46" s="277"/>
      <c r="M46" s="277"/>
      <c r="N46" s="118"/>
      <c r="O46" s="118"/>
      <c r="P46" s="119"/>
      <c r="Q46" s="120"/>
      <c r="AV46" s="102"/>
    </row>
    <row r="47" spans="1:66" ht="21.75" hidden="1" customHeight="1" x14ac:dyDescent="0.3">
      <c r="B47" s="117"/>
      <c r="C47" s="122" t="s">
        <v>112</v>
      </c>
      <c r="D47" s="123"/>
      <c r="E47" s="123"/>
      <c r="F47" s="123"/>
      <c r="G47" s="123"/>
      <c r="H47" s="123"/>
      <c r="I47" s="123"/>
      <c r="J47" s="123"/>
      <c r="K47" s="278"/>
      <c r="L47" s="278"/>
      <c r="M47" s="278"/>
      <c r="N47" s="123"/>
      <c r="O47" s="123"/>
      <c r="P47" s="124"/>
      <c r="Q47" s="120"/>
      <c r="AV47" s="102"/>
    </row>
    <row r="48" spans="1:66" ht="3.75" hidden="1" customHeight="1" x14ac:dyDescent="0.35">
      <c r="B48" s="117"/>
      <c r="C48" s="125"/>
      <c r="D48" s="125"/>
      <c r="E48" s="125"/>
      <c r="F48" s="125"/>
      <c r="G48" s="125"/>
      <c r="H48" s="125"/>
      <c r="I48" s="125"/>
      <c r="J48" s="125"/>
      <c r="K48" s="279"/>
      <c r="L48" s="279"/>
      <c r="M48" s="279"/>
      <c r="N48" s="126"/>
      <c r="O48" s="125"/>
      <c r="P48" s="125"/>
      <c r="Q48" s="120"/>
      <c r="AV48" s="102"/>
    </row>
    <row r="49" spans="2:66" s="121" customFormat="1" ht="39.75" hidden="1" customHeight="1" x14ac:dyDescent="0.25">
      <c r="B49" s="127"/>
      <c r="C49" s="128" t="s">
        <v>80</v>
      </c>
      <c r="D49" s="128"/>
      <c r="E49" s="129" t="s">
        <v>113</v>
      </c>
      <c r="F49" s="130" t="s">
        <v>114</v>
      </c>
      <c r="G49" s="207"/>
      <c r="H49" s="207"/>
      <c r="I49" s="207"/>
      <c r="J49" s="207"/>
      <c r="K49" s="280"/>
      <c r="L49" s="280"/>
      <c r="M49" s="281"/>
      <c r="N49" s="128" t="s">
        <v>110</v>
      </c>
      <c r="O49" s="128" t="s">
        <v>115</v>
      </c>
      <c r="P49" s="133" t="s">
        <v>104</v>
      </c>
      <c r="Q49" s="134"/>
      <c r="AV49" s="102"/>
      <c r="AX49" s="1"/>
      <c r="BC49" s="1"/>
      <c r="BN49" s="1"/>
    </row>
    <row r="50" spans="2:66" ht="49.5" hidden="1" customHeight="1" x14ac:dyDescent="0.3">
      <c r="B50" s="117"/>
      <c r="C50" s="135" t="e">
        <f>#REF!</f>
        <v>#REF!</v>
      </c>
      <c r="D50" s="135"/>
      <c r="E50" s="136"/>
      <c r="F50" s="137"/>
      <c r="G50" s="208"/>
      <c r="H50" s="208"/>
      <c r="I50" s="208"/>
      <c r="J50" s="208"/>
      <c r="K50" s="282"/>
      <c r="L50" s="282"/>
      <c r="M50" s="283"/>
      <c r="N50" s="138"/>
      <c r="O50" s="139"/>
      <c r="P50" s="140"/>
      <c r="Q50" s="120"/>
      <c r="AV50" s="102"/>
    </row>
    <row r="51" spans="2:66" ht="49.5" hidden="1" customHeight="1" x14ac:dyDescent="0.3">
      <c r="B51" s="117"/>
      <c r="C51" s="135" t="e">
        <f>#REF!</f>
        <v>#REF!</v>
      </c>
      <c r="D51" s="135"/>
      <c r="E51" s="136"/>
      <c r="F51" s="137"/>
      <c r="G51" s="208"/>
      <c r="H51" s="208"/>
      <c r="I51" s="208"/>
      <c r="J51" s="208"/>
      <c r="K51" s="282"/>
      <c r="L51" s="282"/>
      <c r="M51" s="283"/>
      <c r="N51" s="138"/>
      <c r="O51" s="139"/>
      <c r="P51" s="140"/>
      <c r="Q51" s="120"/>
      <c r="AV51" s="102"/>
    </row>
    <row r="52" spans="2:66" ht="49.5" hidden="1" customHeight="1" x14ac:dyDescent="0.3">
      <c r="B52" s="117"/>
      <c r="C52" s="135" t="e">
        <f>#REF!</f>
        <v>#REF!</v>
      </c>
      <c r="D52" s="135"/>
      <c r="E52" s="136"/>
      <c r="F52" s="137"/>
      <c r="G52" s="208"/>
      <c r="H52" s="208"/>
      <c r="I52" s="208"/>
      <c r="J52" s="208"/>
      <c r="K52" s="282"/>
      <c r="L52" s="282"/>
      <c r="M52" s="283"/>
      <c r="N52" s="138"/>
      <c r="O52" s="139"/>
      <c r="P52" s="140"/>
      <c r="Q52" s="120"/>
      <c r="AV52" s="102"/>
    </row>
    <row r="53" spans="2:66" ht="49.5" hidden="1" customHeight="1" x14ac:dyDescent="0.3">
      <c r="B53" s="117"/>
      <c r="C53" s="135" t="e">
        <f>#REF!</f>
        <v>#REF!</v>
      </c>
      <c r="D53" s="135"/>
      <c r="E53" s="136"/>
      <c r="F53" s="137"/>
      <c r="G53" s="208"/>
      <c r="H53" s="208"/>
      <c r="I53" s="208"/>
      <c r="J53" s="208"/>
      <c r="K53" s="282"/>
      <c r="L53" s="282"/>
      <c r="M53" s="283"/>
      <c r="N53" s="138"/>
      <c r="O53" s="139"/>
      <c r="P53" s="140"/>
      <c r="Q53" s="120"/>
    </row>
    <row r="54" spans="2:66" ht="49.5" hidden="1" customHeight="1" x14ac:dyDescent="0.3">
      <c r="B54" s="117"/>
      <c r="C54" s="135" t="e">
        <f>#REF!</f>
        <v>#REF!</v>
      </c>
      <c r="D54" s="135"/>
      <c r="E54" s="136"/>
      <c r="F54" s="137"/>
      <c r="G54" s="208"/>
      <c r="H54" s="208"/>
      <c r="I54" s="208"/>
      <c r="J54" s="208"/>
      <c r="K54" s="282"/>
      <c r="L54" s="282"/>
      <c r="M54" s="283"/>
      <c r="N54" s="138"/>
      <c r="O54" s="139"/>
      <c r="P54" s="140"/>
      <c r="Q54" s="120"/>
    </row>
    <row r="55" spans="2:66" ht="49.5" hidden="1" customHeight="1" x14ac:dyDescent="0.3">
      <c r="B55" s="117"/>
      <c r="C55" s="135" t="e">
        <f>#REF!</f>
        <v>#REF!</v>
      </c>
      <c r="D55" s="135"/>
      <c r="E55" s="136"/>
      <c r="F55" s="137"/>
      <c r="G55" s="208"/>
      <c r="H55" s="208"/>
      <c r="I55" s="208"/>
      <c r="J55" s="208"/>
      <c r="K55" s="282"/>
      <c r="L55" s="282"/>
      <c r="M55" s="283"/>
      <c r="N55" s="138"/>
      <c r="O55" s="139"/>
      <c r="P55" s="140"/>
      <c r="Q55" s="120"/>
    </row>
    <row r="56" spans="2:66" ht="49.5" hidden="1" customHeight="1" x14ac:dyDescent="0.3">
      <c r="B56" s="117"/>
      <c r="C56" s="135" t="e">
        <f>#REF!</f>
        <v>#REF!</v>
      </c>
      <c r="D56" s="135"/>
      <c r="E56" s="136"/>
      <c r="F56" s="137"/>
      <c r="G56" s="208"/>
      <c r="H56" s="208"/>
      <c r="I56" s="208"/>
      <c r="J56" s="208"/>
      <c r="K56" s="282"/>
      <c r="L56" s="282"/>
      <c r="M56" s="283"/>
      <c r="N56" s="138"/>
      <c r="O56" s="139"/>
      <c r="P56" s="140"/>
      <c r="Q56" s="120"/>
    </row>
    <row r="57" spans="2:66" ht="49.5" hidden="1" customHeight="1" x14ac:dyDescent="0.3">
      <c r="B57" s="117"/>
      <c r="C57" s="135" t="e">
        <f>#REF!</f>
        <v>#REF!</v>
      </c>
      <c r="D57" s="135"/>
      <c r="E57" s="136"/>
      <c r="F57" s="137"/>
      <c r="G57" s="208"/>
      <c r="H57" s="208"/>
      <c r="I57" s="208"/>
      <c r="J57" s="208"/>
      <c r="K57" s="282"/>
      <c r="L57" s="282"/>
      <c r="M57" s="283"/>
      <c r="N57" s="138"/>
      <c r="O57" s="139"/>
      <c r="P57" s="140"/>
      <c r="Q57" s="120"/>
    </row>
    <row r="58" spans="2:66" ht="49.5" hidden="1" customHeight="1" x14ac:dyDescent="0.3">
      <c r="B58" s="117"/>
      <c r="C58" s="135" t="e">
        <f>#REF!</f>
        <v>#REF!</v>
      </c>
      <c r="D58" s="135"/>
      <c r="E58" s="136"/>
      <c r="F58" s="137"/>
      <c r="G58" s="208"/>
      <c r="H58" s="208"/>
      <c r="I58" s="208"/>
      <c r="J58" s="208"/>
      <c r="K58" s="282"/>
      <c r="L58" s="282"/>
      <c r="M58" s="283"/>
      <c r="N58" s="138"/>
      <c r="O58" s="139"/>
      <c r="P58" s="140"/>
      <c r="Q58" s="120"/>
    </row>
    <row r="59" spans="2:66" ht="49.5" hidden="1" customHeight="1" x14ac:dyDescent="0.3">
      <c r="B59" s="117"/>
      <c r="C59" s="135" t="e">
        <f>#REF!</f>
        <v>#REF!</v>
      </c>
      <c r="D59" s="135"/>
      <c r="E59" s="136"/>
      <c r="F59" s="137"/>
      <c r="G59" s="208"/>
      <c r="H59" s="208"/>
      <c r="I59" s="208"/>
      <c r="J59" s="208"/>
      <c r="K59" s="282"/>
      <c r="L59" s="282"/>
      <c r="M59" s="283"/>
      <c r="N59" s="138"/>
      <c r="O59" s="139"/>
      <c r="P59" s="140"/>
      <c r="Q59" s="120"/>
    </row>
    <row r="60" spans="2:66" ht="14.5" hidden="1" thickBot="1" x14ac:dyDescent="0.35">
      <c r="B60" s="155"/>
      <c r="C60" s="156"/>
      <c r="D60" s="156"/>
      <c r="E60" s="156"/>
      <c r="F60" s="156"/>
      <c r="G60" s="156"/>
      <c r="H60" s="156"/>
      <c r="I60" s="156"/>
      <c r="J60" s="156"/>
      <c r="K60" s="284"/>
      <c r="L60" s="284"/>
      <c r="M60" s="284"/>
      <c r="N60" s="156"/>
      <c r="O60" s="156"/>
      <c r="P60" s="157"/>
      <c r="Q60" s="158"/>
    </row>
    <row r="61" spans="2:66" ht="12.5" hidden="1" x14ac:dyDescent="0.25"/>
    <row r="62" spans="2:66" ht="12.5" hidden="1" x14ac:dyDescent="0.25"/>
    <row r="63" spans="2:66" ht="12.5" hidden="1" x14ac:dyDescent="0.25"/>
    <row r="64" spans="2:66" ht="12.5" hidden="1" x14ac:dyDescent="0.25"/>
    <row r="65" spans="2:36" ht="12.5" hidden="1" x14ac:dyDescent="0.25"/>
    <row r="66" spans="2:36" ht="12.5" hidden="1" x14ac:dyDescent="0.25"/>
    <row r="67" spans="2:36" ht="12.5" hidden="1" x14ac:dyDescent="0.25">
      <c r="N67" s="159"/>
      <c r="O67" s="159"/>
      <c r="P67" s="159"/>
      <c r="Q67" s="159"/>
      <c r="R67" s="159"/>
    </row>
    <row r="68" spans="2:36" ht="12.5" hidden="1" x14ac:dyDescent="0.25">
      <c r="N68" s="160"/>
      <c r="O68" s="161"/>
      <c r="P68" s="162"/>
      <c r="Q68" s="162"/>
      <c r="R68" s="162"/>
    </row>
    <row r="69" spans="2:36" ht="18.75" hidden="1" customHeight="1" x14ac:dyDescent="0.25">
      <c r="N69" s="160"/>
      <c r="O69" s="161"/>
      <c r="P69" s="162"/>
      <c r="Q69" s="162"/>
      <c r="R69" s="162"/>
      <c r="AJ69" s="2"/>
    </row>
    <row r="70" spans="2:36" ht="33" hidden="1" customHeight="1" x14ac:dyDescent="0.25">
      <c r="N70" s="160"/>
      <c r="O70" s="161"/>
      <c r="P70" s="162"/>
      <c r="Q70" s="162"/>
      <c r="R70" s="162"/>
    </row>
    <row r="71" spans="2:36" ht="15" hidden="1" customHeight="1" x14ac:dyDescent="0.25">
      <c r="N71" s="160"/>
      <c r="O71" s="161"/>
      <c r="P71" s="162"/>
      <c r="Q71" s="162"/>
      <c r="R71" s="162"/>
    </row>
    <row r="72" spans="2:36" ht="16.5" hidden="1" customHeight="1" x14ac:dyDescent="0.25">
      <c r="N72" s="160"/>
      <c r="O72" s="161"/>
      <c r="P72" s="162"/>
      <c r="Q72" s="162"/>
      <c r="R72" s="162"/>
    </row>
    <row r="73" spans="2:36" ht="12.5" hidden="1" x14ac:dyDescent="0.25">
      <c r="N73" s="160"/>
      <c r="O73" s="161"/>
      <c r="P73" s="162"/>
      <c r="Q73" s="162"/>
      <c r="R73" s="162"/>
    </row>
    <row r="74" spans="2:36" ht="29.25" hidden="1" customHeight="1" x14ac:dyDescent="0.25">
      <c r="N74" s="160"/>
      <c r="O74" s="161"/>
      <c r="P74" s="162"/>
      <c r="Q74" s="162"/>
      <c r="R74" s="162"/>
    </row>
    <row r="75" spans="2:36" s="104" customFormat="1" ht="39.75" hidden="1" customHeight="1" x14ac:dyDescent="0.25">
      <c r="B75" s="1"/>
      <c r="C75" s="1"/>
      <c r="D75" s="1"/>
      <c r="E75" s="1"/>
      <c r="F75" s="1"/>
      <c r="G75" s="1"/>
      <c r="H75" s="1"/>
      <c r="I75" s="1"/>
      <c r="J75" s="1"/>
      <c r="K75" s="260"/>
      <c r="L75" s="260"/>
      <c r="M75" s="275"/>
      <c r="N75" s="160"/>
      <c r="O75" s="161"/>
      <c r="P75" s="162"/>
      <c r="Q75" s="162"/>
      <c r="R75" s="162"/>
      <c r="AE75" s="1"/>
      <c r="AF75" s="1"/>
      <c r="AG75" s="1"/>
      <c r="AH75" s="1"/>
      <c r="AI75" s="1"/>
    </row>
    <row r="76" spans="2:36" ht="12.5" hidden="1" x14ac:dyDescent="0.25">
      <c r="N76" s="160"/>
      <c r="O76" s="161"/>
      <c r="P76" s="162"/>
      <c r="Q76" s="162"/>
      <c r="R76" s="162"/>
    </row>
    <row r="77" spans="2:36" ht="12.5" hidden="1" x14ac:dyDescent="0.25">
      <c r="N77" s="160"/>
      <c r="O77" s="161"/>
      <c r="P77" s="162"/>
      <c r="Q77" s="162"/>
      <c r="R77" s="162"/>
    </row>
    <row r="78" spans="2:36" ht="12.5" hidden="1" x14ac:dyDescent="0.25">
      <c r="N78" s="160"/>
      <c r="O78" s="161"/>
      <c r="P78" s="162"/>
      <c r="Q78" s="162"/>
      <c r="R78" s="162"/>
    </row>
    <row r="79" spans="2:36" ht="12.5" hidden="1" x14ac:dyDescent="0.25">
      <c r="N79" s="160"/>
      <c r="O79" s="161"/>
      <c r="P79" s="162"/>
      <c r="Q79" s="162"/>
      <c r="R79" s="162"/>
    </row>
    <row r="80" spans="2:36" ht="12.5" hidden="1" x14ac:dyDescent="0.25">
      <c r="N80" s="160"/>
      <c r="O80" s="161"/>
      <c r="P80" s="162"/>
      <c r="Q80" s="162"/>
      <c r="R80" s="162"/>
    </row>
    <row r="81" spans="13:35" ht="12.5" hidden="1" x14ac:dyDescent="0.25">
      <c r="N81" s="160"/>
      <c r="O81" s="161"/>
      <c r="P81" s="162"/>
      <c r="Q81" s="162"/>
      <c r="R81" s="162"/>
      <c r="AE81" s="121"/>
      <c r="AF81" s="121"/>
      <c r="AG81" s="121"/>
      <c r="AH81" s="121"/>
      <c r="AI81" s="121"/>
    </row>
    <row r="82" spans="13:35" ht="12.5" hidden="1" x14ac:dyDescent="0.25">
      <c r="N82" s="160"/>
      <c r="O82" s="161"/>
      <c r="P82" s="162"/>
      <c r="Q82" s="162"/>
      <c r="R82" s="162"/>
    </row>
    <row r="83" spans="13:35" ht="14" hidden="1" x14ac:dyDescent="0.3">
      <c r="N83" s="9"/>
      <c r="O83" s="9"/>
      <c r="P83" s="9"/>
      <c r="Q83" s="9"/>
      <c r="R83" s="9"/>
    </row>
    <row r="84" spans="13:35" ht="14" hidden="1" x14ac:dyDescent="0.3">
      <c r="N84" s="9"/>
      <c r="O84" s="9"/>
      <c r="P84" s="165"/>
      <c r="Q84" s="166"/>
      <c r="R84" s="166"/>
    </row>
    <row r="85" spans="13:35" ht="12.65" customHeight="1" x14ac:dyDescent="0.25"/>
    <row r="86" spans="13:35" ht="3.75" hidden="1" customHeight="1" x14ac:dyDescent="0.25"/>
    <row r="87" spans="13:35" ht="12.5" hidden="1" x14ac:dyDescent="0.25"/>
    <row r="88" spans="13:35" ht="4.5" hidden="1" customHeight="1" x14ac:dyDescent="0.25"/>
    <row r="89" spans="13:35" ht="12.65" customHeight="1" x14ac:dyDescent="0.25"/>
    <row r="90" spans="13:35" ht="12.5" hidden="1" x14ac:dyDescent="0.25">
      <c r="M90" s="260"/>
    </row>
    <row r="91" spans="13:35" ht="12.5" hidden="1" x14ac:dyDescent="0.25">
      <c r="M91" s="260"/>
    </row>
    <row r="92" spans="13:35" ht="17.25" hidden="1" customHeight="1" x14ac:dyDescent="0.25">
      <c r="M92" s="260"/>
    </row>
    <row r="93" spans="13:35" ht="17.25" hidden="1" customHeight="1" x14ac:dyDescent="0.25">
      <c r="M93" s="260"/>
    </row>
    <row r="94" spans="13:35" ht="17.25" hidden="1" customHeight="1" x14ac:dyDescent="0.25">
      <c r="M94" s="260"/>
    </row>
    <row r="95" spans="13:35" ht="18.75" hidden="1" customHeight="1" x14ac:dyDescent="0.25">
      <c r="M95" s="260"/>
    </row>
    <row r="96" spans="13:35" ht="12.5" hidden="1" x14ac:dyDescent="0.25">
      <c r="M96" s="260"/>
    </row>
    <row r="97" spans="13:13" ht="12.5" hidden="1" x14ac:dyDescent="0.25">
      <c r="M97" s="260"/>
    </row>
    <row r="98" spans="13:13" ht="12.5" hidden="1" x14ac:dyDescent="0.25">
      <c r="M98" s="260"/>
    </row>
    <row r="99" spans="13:13" ht="12.5" hidden="1" x14ac:dyDescent="0.25">
      <c r="M99" s="260"/>
    </row>
    <row r="100" spans="13:13" ht="12.5" hidden="1" x14ac:dyDescent="0.25">
      <c r="M100" s="260"/>
    </row>
    <row r="101" spans="13:13" ht="12.5" hidden="1" x14ac:dyDescent="0.25">
      <c r="M101" s="260"/>
    </row>
    <row r="102" spans="13:13" ht="12.5" hidden="1" x14ac:dyDescent="0.25">
      <c r="M102" s="260"/>
    </row>
    <row r="103" spans="13:13" ht="12.65" customHeight="1" x14ac:dyDescent="0.25"/>
    <row r="106" spans="13:13" ht="12.65" customHeight="1" x14ac:dyDescent="0.25"/>
    <row r="107" spans="13:13" ht="12.5" hidden="1" x14ac:dyDescent="0.25">
      <c r="M107" s="260"/>
    </row>
    <row r="108" spans="13:13" ht="112.5" hidden="1" customHeight="1" x14ac:dyDescent="0.25">
      <c r="M108" s="260"/>
    </row>
    <row r="109" spans="13:13" ht="12.5" hidden="1" x14ac:dyDescent="0.25">
      <c r="M109" s="260"/>
    </row>
    <row r="110" spans="13:13" ht="12.5" hidden="1" x14ac:dyDescent="0.25">
      <c r="M110" s="260"/>
    </row>
    <row r="111" spans="13:13" ht="12.5" hidden="1" x14ac:dyDescent="0.25">
      <c r="M111" s="260"/>
    </row>
    <row r="112" spans="13:13" ht="12.5" hidden="1" x14ac:dyDescent="0.25">
      <c r="M112" s="260"/>
    </row>
    <row r="113" spans="13:13" ht="12.5" hidden="1" x14ac:dyDescent="0.25">
      <c r="M113" s="260"/>
    </row>
    <row r="114" spans="13:13" ht="12.5" hidden="1" x14ac:dyDescent="0.25">
      <c r="M114" s="260"/>
    </row>
    <row r="115" spans="13:13" ht="12.5" hidden="1" x14ac:dyDescent="0.25">
      <c r="M115" s="260"/>
    </row>
    <row r="116" spans="13:13" ht="12.5" hidden="1" x14ac:dyDescent="0.25">
      <c r="M116" s="260"/>
    </row>
    <row r="117" spans="13:13" ht="12.5" hidden="1" x14ac:dyDescent="0.25">
      <c r="M117" s="260"/>
    </row>
    <row r="118" spans="13:13" ht="12.5" hidden="1" x14ac:dyDescent="0.25">
      <c r="M118" s="260"/>
    </row>
    <row r="119" spans="13:13" ht="12.5" hidden="1" x14ac:dyDescent="0.25">
      <c r="M119" s="260"/>
    </row>
  </sheetData>
  <sheetProtection algorithmName="SHA-512" hashValue="c2GX1lomeeJ2vDFMRnuoKsb4zb88zfZNe05y0r2ZWy8IEF2Dvt3CB1lj9+8Nnu8/zKefhZVMc/f3+CLV/M5l/A==" saltValue="uTd3zu7RUgVJKQsDWoPXqw==" spinCount="100000" sheet="1" objects="1" scenarios="1"/>
  <mergeCells count="10">
    <mergeCell ref="C16:N16"/>
    <mergeCell ref="O16:P16"/>
    <mergeCell ref="C11:E11"/>
    <mergeCell ref="M11:N12"/>
    <mergeCell ref="C12:E12"/>
    <mergeCell ref="C7:E7"/>
    <mergeCell ref="C9:F9"/>
    <mergeCell ref="C10:E10"/>
    <mergeCell ref="C13:E13"/>
    <mergeCell ref="C15:N15"/>
  </mergeCells>
  <phoneticPr fontId="48" type="noConversion"/>
  <dataValidations count="3">
    <dataValidation type="date" operator="equal" allowBlank="1" showInputMessage="1" showErrorMessage="1" error="Date must be today's date._x000a_Enter as DD/MM/YYYY" sqref="M7" xr:uid="{7257E4B3-5E11-4BB4-9E6A-99126BD41AA4}">
      <formula1>#REF!</formula1>
    </dataValidation>
    <dataValidation type="list" allowBlank="1" showInputMessage="1" showErrorMessage="1" sqref="P50:P59" xr:uid="{CC585630-8B4C-491A-97C4-6E8A93019D82}">
      <formula1>#REF!</formula1>
    </dataValidation>
    <dataValidation operator="greaterThan" allowBlank="1" showInputMessage="1" showErrorMessage="1" sqref="N50:O59 C50:L59" xr:uid="{50E4582F-6688-4042-BF1B-B01B9E026612}"/>
  </dataValidations>
  <pageMargins left="0.7" right="0.7" top="0.75" bottom="0.75" header="0.3" footer="0.3"/>
  <pageSetup paperSize="9" orientation="portrait" verticalDpi="0" r:id="rId1"/>
  <headerFooter>
    <oddHeader>&amp;C&amp;"Calibri"&amp;8&amp;K737373KCOM Commercial in Confidence&amp;1#</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E6808DA-174F-4433-9CC2-4BB41F25F229}">
          <x14:formula1>
            <xm:f>'Price List'!$A$41:$A$66</xm:f>
          </x14:formula1>
          <xm:sqref>N18:N37 E18:E37</xm:sqref>
        </x14:dataValidation>
        <x14:dataValidation type="list" allowBlank="1" showInputMessage="1" showErrorMessage="1" xr:uid="{F559CAEA-11E6-4C1B-B9E3-3A5899DAA1D1}">
          <x14:formula1>
            <xm:f>'Price List'!$J$22:$J$25</xm:f>
          </x14:formula1>
          <xm:sqref>I18:I37</xm:sqref>
        </x14:dataValidation>
        <x14:dataValidation type="list" allowBlank="1" showInputMessage="1" showErrorMessage="1" xr:uid="{A27FEF56-8618-4CA8-AD50-BDFD132C08C9}">
          <x14:formula1>
            <xm:f>'Price List'!$H$22:$H$27</xm:f>
          </x14:formula1>
          <xm:sqref>D18:D37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A1E66-F7CE-4298-B68B-AAF4F1A8887B}">
  <dimension ref="A1:Q96"/>
  <sheetViews>
    <sheetView workbookViewId="0">
      <selection activeCell="B23" sqref="B23"/>
    </sheetView>
  </sheetViews>
  <sheetFormatPr defaultRowHeight="14.5" x14ac:dyDescent="0.35"/>
  <cols>
    <col min="1" max="1" width="35.453125" customWidth="1"/>
    <col min="2" max="2" width="16.81640625" customWidth="1"/>
    <col min="3" max="3" width="11.81640625" customWidth="1"/>
    <col min="6" max="6" width="11.1796875" customWidth="1"/>
    <col min="8" max="14" width="8.7265625" customWidth="1"/>
    <col min="17" max="17" width="9.90625" customWidth="1"/>
  </cols>
  <sheetData>
    <row r="1" spans="1:10" ht="23" x14ac:dyDescent="0.35">
      <c r="A1" s="175" t="s">
        <v>138</v>
      </c>
    </row>
    <row r="3" spans="1:10" x14ac:dyDescent="0.35">
      <c r="A3" s="203" t="s">
        <v>139</v>
      </c>
    </row>
    <row r="4" spans="1:10" ht="15" thickBot="1" x14ac:dyDescent="0.4">
      <c r="A4" s="177"/>
    </row>
    <row r="5" spans="1:10" ht="23" x14ac:dyDescent="0.35">
      <c r="A5" s="328" t="s">
        <v>140</v>
      </c>
      <c r="B5" s="213" t="s">
        <v>141</v>
      </c>
    </row>
    <row r="6" spans="1:10" ht="15" thickBot="1" x14ac:dyDescent="0.4">
      <c r="A6" s="330"/>
      <c r="B6" s="211" t="s">
        <v>142</v>
      </c>
    </row>
    <row r="7" spans="1:10" ht="15" thickBot="1" x14ac:dyDescent="0.4">
      <c r="A7" s="201" t="s">
        <v>22</v>
      </c>
      <c r="B7" s="182">
        <v>0</v>
      </c>
      <c r="C7" t="s">
        <v>143</v>
      </c>
    </row>
    <row r="8" spans="1:10" ht="15" thickBot="1" x14ac:dyDescent="0.4">
      <c r="A8" s="202" t="s">
        <v>23</v>
      </c>
      <c r="B8" s="182">
        <v>2.99</v>
      </c>
      <c r="C8" t="s">
        <v>144</v>
      </c>
    </row>
    <row r="9" spans="1:10" ht="15" thickBot="1" x14ac:dyDescent="0.4">
      <c r="A9" s="335" t="s">
        <v>334</v>
      </c>
      <c r="B9" s="287">
        <v>8.81</v>
      </c>
      <c r="C9" s="286" t="s">
        <v>145</v>
      </c>
      <c r="D9" s="286"/>
      <c r="E9" s="286"/>
      <c r="F9" s="286"/>
      <c r="G9" s="286"/>
      <c r="H9" s="286"/>
      <c r="I9" s="286"/>
      <c r="J9" s="286"/>
    </row>
    <row r="10" spans="1:10" ht="15" thickBot="1" x14ac:dyDescent="0.4">
      <c r="A10" s="201" t="s">
        <v>26</v>
      </c>
      <c r="B10" s="182">
        <v>0</v>
      </c>
      <c r="C10" t="s">
        <v>146</v>
      </c>
    </row>
    <row r="12" spans="1:10" x14ac:dyDescent="0.35">
      <c r="A12" s="203" t="s">
        <v>147</v>
      </c>
    </row>
    <row r="13" spans="1:10" ht="15" thickBot="1" x14ac:dyDescent="0.4">
      <c r="A13" s="177"/>
    </row>
    <row r="14" spans="1:10" x14ac:dyDescent="0.35">
      <c r="A14" s="331" t="s">
        <v>148</v>
      </c>
      <c r="B14" s="178" t="s">
        <v>149</v>
      </c>
    </row>
    <row r="15" spans="1:10" ht="15" thickBot="1" x14ac:dyDescent="0.4">
      <c r="A15" s="332"/>
      <c r="B15" s="179" t="s">
        <v>142</v>
      </c>
    </row>
    <row r="16" spans="1:10" ht="15" thickBot="1" x14ac:dyDescent="0.4">
      <c r="A16" s="184" t="s">
        <v>243</v>
      </c>
      <c r="B16" s="182">
        <v>5.82</v>
      </c>
      <c r="C16" t="s">
        <v>150</v>
      </c>
    </row>
    <row r="17" spans="1:17" ht="26.15" customHeight="1" thickBot="1" x14ac:dyDescent="0.4">
      <c r="A17" s="184" t="s">
        <v>25</v>
      </c>
      <c r="B17" s="182">
        <v>5.82</v>
      </c>
      <c r="C17" t="s">
        <v>151</v>
      </c>
    </row>
    <row r="18" spans="1:17" ht="15" thickBot="1" x14ac:dyDescent="0.4">
      <c r="A18" s="184" t="s">
        <v>242</v>
      </c>
      <c r="B18" s="182">
        <v>5.82</v>
      </c>
      <c r="C18" t="s">
        <v>152</v>
      </c>
    </row>
    <row r="19" spans="1:17" ht="15" thickBot="1" x14ac:dyDescent="0.4">
      <c r="A19" s="184"/>
      <c r="B19" s="182">
        <v>5.82</v>
      </c>
      <c r="C19" t="s">
        <v>153</v>
      </c>
    </row>
    <row r="20" spans="1:17" ht="15" thickBot="1" x14ac:dyDescent="0.4">
      <c r="A20" s="184"/>
      <c r="B20" s="182">
        <v>5.82</v>
      </c>
      <c r="C20" t="s">
        <v>154</v>
      </c>
    </row>
    <row r="21" spans="1:17" x14ac:dyDescent="0.35">
      <c r="A21" s="187"/>
      <c r="B21" s="223"/>
      <c r="C21" s="187"/>
      <c r="D21" s="187"/>
      <c r="E21" s="250" t="s">
        <v>155</v>
      </c>
      <c r="F21" s="250"/>
      <c r="G21" s="250"/>
      <c r="H21" s="251" t="s">
        <v>156</v>
      </c>
      <c r="I21" s="250"/>
      <c r="J21" s="250"/>
      <c r="K21" s="250"/>
    </row>
    <row r="22" spans="1:17" x14ac:dyDescent="0.35">
      <c r="A22" s="187"/>
      <c r="B22" s="223" t="s">
        <v>157</v>
      </c>
      <c r="C22" s="187" t="s">
        <v>158</v>
      </c>
      <c r="D22" s="187" t="s">
        <v>159</v>
      </c>
      <c r="E22" s="250" t="s">
        <v>91</v>
      </c>
      <c r="F22" s="250">
        <v>4</v>
      </c>
      <c r="G22" s="250"/>
      <c r="H22" s="250" t="s">
        <v>22</v>
      </c>
      <c r="I22" s="250"/>
      <c r="J22" s="250" t="s">
        <v>160</v>
      </c>
      <c r="K22" s="250"/>
      <c r="P22" t="s">
        <v>335</v>
      </c>
    </row>
    <row r="23" spans="1:17" x14ac:dyDescent="0.35">
      <c r="A23" s="221" t="s">
        <v>95</v>
      </c>
      <c r="B23" s="224">
        <v>607.36</v>
      </c>
      <c r="C23" s="224">
        <v>8</v>
      </c>
      <c r="D23" s="187" t="s">
        <v>161</v>
      </c>
      <c r="E23" s="250" t="s">
        <v>162</v>
      </c>
      <c r="F23" s="250">
        <v>6</v>
      </c>
      <c r="G23" s="250"/>
      <c r="H23" s="250" t="s">
        <v>23</v>
      </c>
      <c r="I23" s="250"/>
      <c r="J23" s="250" t="s">
        <v>163</v>
      </c>
      <c r="K23" s="250"/>
      <c r="P23" s="224">
        <v>546</v>
      </c>
      <c r="Q23" s="224">
        <v>8</v>
      </c>
    </row>
    <row r="24" spans="1:17" x14ac:dyDescent="0.35">
      <c r="A24" s="221" t="s">
        <v>19</v>
      </c>
      <c r="B24" s="224">
        <v>500</v>
      </c>
      <c r="C24" s="224">
        <v>8</v>
      </c>
      <c r="D24" s="333" t="s">
        <v>164</v>
      </c>
      <c r="E24" s="250" t="s">
        <v>165</v>
      </c>
      <c r="F24" s="250">
        <v>12</v>
      </c>
      <c r="G24" s="250"/>
      <c r="H24" s="250" t="s">
        <v>243</v>
      </c>
      <c r="I24" s="250"/>
      <c r="J24" s="250" t="s">
        <v>166</v>
      </c>
      <c r="K24" s="250"/>
      <c r="P24" s="224">
        <v>500</v>
      </c>
      <c r="Q24" s="224">
        <v>8</v>
      </c>
    </row>
    <row r="25" spans="1:17" x14ac:dyDescent="0.35">
      <c r="A25" s="221" t="s">
        <v>20</v>
      </c>
      <c r="B25" s="224">
        <v>6000</v>
      </c>
      <c r="C25" s="224">
        <v>6510</v>
      </c>
      <c r="D25" s="334"/>
      <c r="E25" s="250" t="s">
        <v>167</v>
      </c>
      <c r="F25" s="250">
        <v>9</v>
      </c>
      <c r="G25" s="250"/>
      <c r="H25" s="250" t="s">
        <v>25</v>
      </c>
      <c r="I25" s="250"/>
      <c r="J25" s="250" t="s">
        <v>168</v>
      </c>
      <c r="K25" s="250"/>
      <c r="P25" s="224">
        <v>5441</v>
      </c>
      <c r="Q25" s="224">
        <v>12100</v>
      </c>
    </row>
    <row r="26" spans="1:17" x14ac:dyDescent="0.35">
      <c r="A26" s="222"/>
      <c r="B26" s="223"/>
      <c r="C26" s="223"/>
      <c r="D26" s="187"/>
      <c r="E26" s="250" t="s">
        <v>169</v>
      </c>
      <c r="F26" s="250">
        <v>6</v>
      </c>
      <c r="G26" s="250"/>
      <c r="H26" s="250" t="s">
        <v>26</v>
      </c>
      <c r="I26" s="250"/>
      <c r="J26" s="250"/>
      <c r="K26" s="250"/>
    </row>
    <row r="27" spans="1:17" ht="15" thickBot="1" x14ac:dyDescent="0.4">
      <c r="A27" s="227" t="s">
        <v>170</v>
      </c>
      <c r="B27" s="228">
        <v>6.51</v>
      </c>
      <c r="C27" s="229" t="s">
        <v>171</v>
      </c>
      <c r="D27" s="230" t="s">
        <v>172</v>
      </c>
      <c r="E27" s="230"/>
      <c r="F27" s="230"/>
      <c r="G27" s="230"/>
      <c r="H27" s="250" t="s">
        <v>242</v>
      </c>
      <c r="I27" s="250"/>
      <c r="J27" s="250"/>
      <c r="K27" s="250"/>
      <c r="P27" s="224">
        <v>5.82</v>
      </c>
      <c r="Q27" s="224" t="s">
        <v>171</v>
      </c>
    </row>
    <row r="28" spans="1:17" ht="15" thickBot="1" x14ac:dyDescent="0.4">
      <c r="A28" s="227" t="s">
        <v>173</v>
      </c>
      <c r="B28" s="228">
        <v>6.51</v>
      </c>
      <c r="C28" s="229" t="s">
        <v>171</v>
      </c>
      <c r="D28" s="230"/>
      <c r="E28" s="230"/>
      <c r="F28" s="230"/>
      <c r="G28" s="230"/>
      <c r="P28" s="224">
        <v>5.82</v>
      </c>
      <c r="Q28" s="224" t="s">
        <v>171</v>
      </c>
    </row>
    <row r="34" spans="1:14" ht="18" x14ac:dyDescent="0.35">
      <c r="A34" s="176" t="s">
        <v>174</v>
      </c>
    </row>
    <row r="35" spans="1:14" ht="70.5" customHeight="1" thickBot="1" x14ac:dyDescent="0.4"/>
    <row r="36" spans="1:14" ht="40.5" customHeight="1" x14ac:dyDescent="0.35">
      <c r="A36" s="212" t="s">
        <v>36</v>
      </c>
      <c r="B36" s="324" t="s">
        <v>175</v>
      </c>
      <c r="C36" s="325"/>
      <c r="D36" s="324" t="s">
        <v>176</v>
      </c>
      <c r="E36" s="325"/>
      <c r="F36" s="328" t="s">
        <v>177</v>
      </c>
      <c r="I36" t="s">
        <v>335</v>
      </c>
    </row>
    <row r="37" spans="1:14" ht="14.5" customHeight="1" x14ac:dyDescent="0.35">
      <c r="A37" s="214"/>
      <c r="B37" s="326" t="s">
        <v>178</v>
      </c>
      <c r="C37" s="327"/>
      <c r="D37" s="326" t="s">
        <v>179</v>
      </c>
      <c r="E37" s="327"/>
      <c r="F37" s="329"/>
    </row>
    <row r="38" spans="1:14" ht="15" customHeight="1" thickBot="1" x14ac:dyDescent="0.4">
      <c r="A38" s="214"/>
      <c r="B38" s="215" t="s">
        <v>142</v>
      </c>
      <c r="C38" s="211"/>
      <c r="D38" s="215" t="s">
        <v>142</v>
      </c>
      <c r="E38" s="211"/>
      <c r="F38" s="329"/>
    </row>
    <row r="39" spans="1:14" ht="28.5" customHeight="1" thickBot="1" x14ac:dyDescent="0.4">
      <c r="A39" s="216"/>
      <c r="B39" s="211" t="s">
        <v>166</v>
      </c>
      <c r="C39" s="211" t="s">
        <v>168</v>
      </c>
      <c r="D39" s="211" t="s">
        <v>160</v>
      </c>
      <c r="E39" s="211" t="s">
        <v>163</v>
      </c>
      <c r="F39" s="330"/>
      <c r="G39" s="210"/>
      <c r="J39" s="210"/>
      <c r="K39" s="210"/>
    </row>
    <row r="40" spans="1:14" ht="28.5" customHeight="1" thickBot="1" x14ac:dyDescent="0.4">
      <c r="A40" s="216" t="s">
        <v>180</v>
      </c>
      <c r="B40" s="211">
        <f>COLUMN(B39)</f>
        <v>2</v>
      </c>
      <c r="C40" s="211">
        <f>COLUMN(C39)</f>
        <v>3</v>
      </c>
      <c r="D40" s="211">
        <f>COLUMN(D39)</f>
        <v>4</v>
      </c>
      <c r="E40" s="211">
        <f>COLUMN(E39)</f>
        <v>5</v>
      </c>
      <c r="F40" s="211"/>
    </row>
    <row r="41" spans="1:14" ht="28.5" customHeight="1" thickBot="1" x14ac:dyDescent="0.4">
      <c r="A41" s="226" t="s">
        <v>181</v>
      </c>
      <c r="B41" s="336" t="s">
        <v>247</v>
      </c>
      <c r="C41" s="336" t="s">
        <v>248</v>
      </c>
      <c r="D41" s="336" t="s">
        <v>245</v>
      </c>
      <c r="E41" s="336" t="s">
        <v>246</v>
      </c>
      <c r="F41" s="337">
        <v>45170</v>
      </c>
      <c r="H41" t="s">
        <v>181</v>
      </c>
      <c r="I41" s="226" t="s">
        <v>181</v>
      </c>
      <c r="J41" s="182" t="s">
        <v>247</v>
      </c>
      <c r="K41" s="182" t="s">
        <v>248</v>
      </c>
      <c r="L41" s="182" t="s">
        <v>245</v>
      </c>
      <c r="M41" s="182" t="s">
        <v>246</v>
      </c>
      <c r="N41" s="181" t="s">
        <v>244</v>
      </c>
    </row>
    <row r="42" spans="1:14" ht="28.5" customHeight="1" thickBot="1" x14ac:dyDescent="0.4">
      <c r="A42" s="226" t="s">
        <v>182</v>
      </c>
      <c r="B42" s="336" t="s">
        <v>247</v>
      </c>
      <c r="C42" s="336" t="s">
        <v>248</v>
      </c>
      <c r="D42" s="336" t="s">
        <v>245</v>
      </c>
      <c r="E42" s="336" t="s">
        <v>246</v>
      </c>
      <c r="F42" s="337">
        <v>45170</v>
      </c>
      <c r="H42" t="s">
        <v>182</v>
      </c>
      <c r="I42" s="226" t="s">
        <v>182</v>
      </c>
      <c r="J42" s="182">
        <v>12.2</v>
      </c>
      <c r="K42" s="182">
        <v>15.3</v>
      </c>
      <c r="L42" s="182">
        <v>4.5</v>
      </c>
      <c r="M42" s="182">
        <v>7.6</v>
      </c>
      <c r="N42" s="181">
        <v>44601</v>
      </c>
    </row>
    <row r="43" spans="1:14" ht="28.5" customHeight="1" thickBot="1" x14ac:dyDescent="0.4">
      <c r="A43" s="226" t="s">
        <v>183</v>
      </c>
      <c r="B43" s="336">
        <v>15.93</v>
      </c>
      <c r="C43" s="336">
        <v>19.03</v>
      </c>
      <c r="D43" s="336" t="s">
        <v>249</v>
      </c>
      <c r="E43" s="336" t="s">
        <v>250</v>
      </c>
      <c r="F43" s="337">
        <v>45170</v>
      </c>
      <c r="G43" s="180"/>
      <c r="H43" t="s">
        <v>183</v>
      </c>
      <c r="I43" s="226" t="s">
        <v>183</v>
      </c>
      <c r="J43" s="182" t="s">
        <v>251</v>
      </c>
      <c r="K43" s="182" t="s">
        <v>252</v>
      </c>
      <c r="L43" s="182" t="s">
        <v>249</v>
      </c>
      <c r="M43" s="182" t="s">
        <v>250</v>
      </c>
      <c r="N43" s="181" t="s">
        <v>244</v>
      </c>
    </row>
    <row r="44" spans="1:14" ht="28.5" customHeight="1" thickBot="1" x14ac:dyDescent="0.4">
      <c r="A44" s="226" t="s">
        <v>184</v>
      </c>
      <c r="B44" s="338" t="s">
        <v>256</v>
      </c>
      <c r="C44" s="338" t="s">
        <v>257</v>
      </c>
      <c r="D44" s="338" t="s">
        <v>254</v>
      </c>
      <c r="E44" s="338" t="s">
        <v>255</v>
      </c>
      <c r="F44" s="339" t="s">
        <v>244</v>
      </c>
      <c r="H44" t="s">
        <v>184</v>
      </c>
      <c r="I44" s="226" t="s">
        <v>184</v>
      </c>
      <c r="J44" s="197" t="s">
        <v>256</v>
      </c>
      <c r="K44" s="197" t="s">
        <v>257</v>
      </c>
      <c r="L44" s="182" t="s">
        <v>254</v>
      </c>
      <c r="M44" s="182" t="s">
        <v>255</v>
      </c>
      <c r="N44" s="181" t="s">
        <v>244</v>
      </c>
    </row>
    <row r="45" spans="1:14" ht="28.5" customHeight="1" thickBot="1" x14ac:dyDescent="0.4">
      <c r="A45" s="226" t="s">
        <v>185</v>
      </c>
      <c r="B45" s="338" t="s">
        <v>260</v>
      </c>
      <c r="C45" s="338" t="s">
        <v>261</v>
      </c>
      <c r="D45" s="338" t="s">
        <v>258</v>
      </c>
      <c r="E45" s="338" t="s">
        <v>259</v>
      </c>
      <c r="F45" s="339" t="s">
        <v>244</v>
      </c>
      <c r="H45" t="s">
        <v>185</v>
      </c>
      <c r="I45" s="226" t="s">
        <v>185</v>
      </c>
      <c r="J45" s="182" t="s">
        <v>260</v>
      </c>
      <c r="K45" s="182" t="s">
        <v>261</v>
      </c>
      <c r="L45" s="182" t="s">
        <v>258</v>
      </c>
      <c r="M45" s="182" t="s">
        <v>259</v>
      </c>
      <c r="N45" s="181" t="s">
        <v>244</v>
      </c>
    </row>
    <row r="46" spans="1:14" ht="28.5" customHeight="1" thickBot="1" x14ac:dyDescent="0.4">
      <c r="A46" s="226" t="s">
        <v>328</v>
      </c>
      <c r="B46" s="336">
        <v>18.600000000000001</v>
      </c>
      <c r="C46" s="336">
        <v>21.7</v>
      </c>
      <c r="D46" s="336">
        <v>10.61</v>
      </c>
      <c r="E46" s="336">
        <v>13.71</v>
      </c>
      <c r="F46" s="337">
        <v>45170</v>
      </c>
      <c r="I46" s="226"/>
      <c r="J46" s="182" t="s">
        <v>260</v>
      </c>
      <c r="K46" s="182" t="s">
        <v>261</v>
      </c>
      <c r="L46" s="182" t="s">
        <v>258</v>
      </c>
      <c r="M46" s="182" t="s">
        <v>259</v>
      </c>
      <c r="N46" s="181" t="s">
        <v>244</v>
      </c>
    </row>
    <row r="47" spans="1:14" ht="28.5" customHeight="1" thickBot="1" x14ac:dyDescent="0.4">
      <c r="A47" s="226" t="s">
        <v>186</v>
      </c>
      <c r="B47" s="336">
        <v>19.440000000000001</v>
      </c>
      <c r="C47" s="336">
        <v>22.54</v>
      </c>
      <c r="D47" s="336" t="s">
        <v>262</v>
      </c>
      <c r="E47" s="336" t="s">
        <v>263</v>
      </c>
      <c r="F47" s="337">
        <v>45170</v>
      </c>
      <c r="H47" t="s">
        <v>186</v>
      </c>
      <c r="I47" s="226" t="s">
        <v>186</v>
      </c>
      <c r="J47" s="182" t="s">
        <v>264</v>
      </c>
      <c r="K47" s="182" t="s">
        <v>265</v>
      </c>
      <c r="L47" s="182" t="s">
        <v>262</v>
      </c>
      <c r="M47" s="182" t="s">
        <v>263</v>
      </c>
      <c r="N47" s="181" t="s">
        <v>244</v>
      </c>
    </row>
    <row r="48" spans="1:14" ht="28.5" customHeight="1" thickBot="1" x14ac:dyDescent="0.4">
      <c r="A48" s="226" t="s">
        <v>329</v>
      </c>
      <c r="B48" s="338" t="s">
        <v>268</v>
      </c>
      <c r="C48" s="338" t="s">
        <v>269</v>
      </c>
      <c r="D48" s="338" t="s">
        <v>266</v>
      </c>
      <c r="E48" s="338" t="s">
        <v>267</v>
      </c>
      <c r="F48" s="339" t="s">
        <v>244</v>
      </c>
      <c r="I48" s="226"/>
      <c r="J48" s="182" t="s">
        <v>268</v>
      </c>
      <c r="K48" s="182" t="s">
        <v>269</v>
      </c>
      <c r="L48" s="182" t="s">
        <v>266</v>
      </c>
      <c r="M48" s="182" t="s">
        <v>267</v>
      </c>
      <c r="N48" s="181" t="s">
        <v>244</v>
      </c>
    </row>
    <row r="49" spans="1:14" ht="28.5" customHeight="1" thickBot="1" x14ac:dyDescent="0.4">
      <c r="A49" s="226" t="s">
        <v>187</v>
      </c>
      <c r="B49" s="338">
        <v>22.37</v>
      </c>
      <c r="C49" s="338">
        <v>25.47</v>
      </c>
      <c r="D49" s="338">
        <v>14.38</v>
      </c>
      <c r="E49" s="338">
        <v>17.48</v>
      </c>
      <c r="F49" s="339" t="s">
        <v>244</v>
      </c>
      <c r="H49" t="s">
        <v>187</v>
      </c>
      <c r="I49" s="226" t="s">
        <v>187</v>
      </c>
      <c r="J49" s="182" t="s">
        <v>272</v>
      </c>
      <c r="K49" s="182" t="s">
        <v>273</v>
      </c>
      <c r="L49" s="182" t="s">
        <v>270</v>
      </c>
      <c r="M49" s="182" t="s">
        <v>271</v>
      </c>
      <c r="N49" s="181" t="s">
        <v>244</v>
      </c>
    </row>
    <row r="50" spans="1:14" ht="28.5" customHeight="1" thickBot="1" x14ac:dyDescent="0.4">
      <c r="A50" s="226" t="s">
        <v>188</v>
      </c>
      <c r="B50" s="336">
        <v>23.18</v>
      </c>
      <c r="C50" s="336">
        <v>26.28</v>
      </c>
      <c r="D50" s="336">
        <v>15.19</v>
      </c>
      <c r="E50" s="336">
        <v>18.29</v>
      </c>
      <c r="F50" s="337">
        <v>45170</v>
      </c>
      <c r="H50" t="s">
        <v>188</v>
      </c>
      <c r="I50" s="226" t="s">
        <v>188</v>
      </c>
      <c r="J50" s="182" t="s">
        <v>276</v>
      </c>
      <c r="K50" s="182" t="s">
        <v>277</v>
      </c>
      <c r="L50" s="182" t="s">
        <v>274</v>
      </c>
      <c r="M50" s="182" t="s">
        <v>275</v>
      </c>
      <c r="N50" s="181" t="s">
        <v>244</v>
      </c>
    </row>
    <row r="51" spans="1:14" ht="28.5" customHeight="1" thickBot="1" x14ac:dyDescent="0.4">
      <c r="A51" s="226" t="s">
        <v>189</v>
      </c>
      <c r="B51" s="336">
        <v>26.62</v>
      </c>
      <c r="C51" s="336">
        <v>29.72</v>
      </c>
      <c r="D51" s="336">
        <v>18.63</v>
      </c>
      <c r="E51" s="336">
        <v>21.73</v>
      </c>
      <c r="F51" s="337">
        <v>45170</v>
      </c>
      <c r="H51" t="s">
        <v>189</v>
      </c>
      <c r="I51" s="226" t="s">
        <v>189</v>
      </c>
      <c r="J51" s="197" t="s">
        <v>279</v>
      </c>
      <c r="K51" s="197" t="s">
        <v>280</v>
      </c>
      <c r="L51" s="182" t="s">
        <v>265</v>
      </c>
      <c r="M51" s="182" t="s">
        <v>278</v>
      </c>
      <c r="N51" s="181" t="s">
        <v>244</v>
      </c>
    </row>
    <row r="52" spans="1:14" ht="28.5" customHeight="1" thickBot="1" x14ac:dyDescent="0.4">
      <c r="A52" s="226" t="s">
        <v>330</v>
      </c>
      <c r="B52" s="336">
        <v>27</v>
      </c>
      <c r="C52" s="336">
        <v>30.1</v>
      </c>
      <c r="D52" s="336">
        <v>19.010000000000002</v>
      </c>
      <c r="E52" s="336">
        <v>22.11</v>
      </c>
      <c r="F52" s="337">
        <v>45231</v>
      </c>
      <c r="I52" s="226"/>
      <c r="J52" s="182" t="s">
        <v>283</v>
      </c>
      <c r="K52" s="182" t="s">
        <v>284</v>
      </c>
      <c r="L52" s="182" t="s">
        <v>281</v>
      </c>
      <c r="M52" s="182" t="s">
        <v>282</v>
      </c>
      <c r="N52" s="181" t="s">
        <v>244</v>
      </c>
    </row>
    <row r="53" spans="1:14" ht="28.5" customHeight="1" thickBot="1" x14ac:dyDescent="0.4">
      <c r="A53" s="226" t="s">
        <v>190</v>
      </c>
      <c r="B53" s="336">
        <v>24.91</v>
      </c>
      <c r="C53" s="336">
        <v>28.01</v>
      </c>
      <c r="D53" s="336">
        <v>16.920000000000002</v>
      </c>
      <c r="E53" s="336">
        <v>20.02</v>
      </c>
      <c r="F53" s="337">
        <v>45170</v>
      </c>
      <c r="H53" t="s">
        <v>190</v>
      </c>
      <c r="I53" s="226" t="s">
        <v>190</v>
      </c>
      <c r="J53" s="182" t="s">
        <v>287</v>
      </c>
      <c r="K53" s="182" t="s">
        <v>288</v>
      </c>
      <c r="L53" s="182" t="s">
        <v>285</v>
      </c>
      <c r="M53" s="182" t="s">
        <v>286</v>
      </c>
      <c r="N53" s="181" t="s">
        <v>244</v>
      </c>
    </row>
    <row r="54" spans="1:14" ht="28.5" customHeight="1" thickBot="1" x14ac:dyDescent="0.4">
      <c r="A54" s="226" t="s">
        <v>191</v>
      </c>
      <c r="B54" s="336">
        <v>26.44</v>
      </c>
      <c r="C54" s="336">
        <v>29.54</v>
      </c>
      <c r="D54" s="336">
        <v>18.45</v>
      </c>
      <c r="E54" s="336">
        <v>21.55</v>
      </c>
      <c r="F54" s="337">
        <v>45170</v>
      </c>
      <c r="H54" t="s">
        <v>191</v>
      </c>
      <c r="I54" s="226" t="s">
        <v>191</v>
      </c>
      <c r="J54" s="182" t="s">
        <v>294</v>
      </c>
      <c r="K54" s="182" t="s">
        <v>295</v>
      </c>
      <c r="L54" s="182" t="s">
        <v>292</v>
      </c>
      <c r="M54" s="182" t="s">
        <v>293</v>
      </c>
      <c r="N54" s="181" t="s">
        <v>244</v>
      </c>
    </row>
    <row r="55" spans="1:14" ht="28.5" customHeight="1" thickBot="1" x14ac:dyDescent="0.4">
      <c r="A55" s="226" t="s">
        <v>192</v>
      </c>
      <c r="B55" s="338" t="s">
        <v>298</v>
      </c>
      <c r="C55" s="338" t="s">
        <v>299</v>
      </c>
      <c r="D55" s="338" t="s">
        <v>296</v>
      </c>
      <c r="E55" s="338" t="s">
        <v>297</v>
      </c>
      <c r="F55" s="339" t="s">
        <v>244</v>
      </c>
      <c r="H55" t="s">
        <v>192</v>
      </c>
      <c r="I55" s="226" t="s">
        <v>192</v>
      </c>
      <c r="J55" s="197" t="s">
        <v>298</v>
      </c>
      <c r="K55" s="197" t="s">
        <v>299</v>
      </c>
      <c r="L55" s="182" t="s">
        <v>296</v>
      </c>
      <c r="M55" s="182" t="s">
        <v>297</v>
      </c>
      <c r="N55" s="181" t="s">
        <v>244</v>
      </c>
    </row>
    <row r="56" spans="1:14" ht="28.5" customHeight="1" thickBot="1" x14ac:dyDescent="0.4">
      <c r="A56" s="226" t="s">
        <v>193</v>
      </c>
      <c r="B56" s="336">
        <v>26.26</v>
      </c>
      <c r="C56" s="336">
        <v>29.36</v>
      </c>
      <c r="D56" s="336">
        <v>18.27</v>
      </c>
      <c r="E56" s="336">
        <v>21.37</v>
      </c>
      <c r="F56" s="337">
        <v>45170</v>
      </c>
      <c r="H56" t="s">
        <v>193</v>
      </c>
      <c r="I56" s="226" t="s">
        <v>193</v>
      </c>
      <c r="J56" s="182" t="s">
        <v>290</v>
      </c>
      <c r="K56" s="182" t="s">
        <v>291</v>
      </c>
      <c r="L56" s="182" t="s">
        <v>253</v>
      </c>
      <c r="M56" s="182" t="s">
        <v>289</v>
      </c>
      <c r="N56" s="181" t="s">
        <v>244</v>
      </c>
    </row>
    <row r="57" spans="1:14" ht="28.5" customHeight="1" thickBot="1" x14ac:dyDescent="0.4">
      <c r="A57" s="226" t="s">
        <v>331</v>
      </c>
      <c r="B57" s="336">
        <v>36.81</v>
      </c>
      <c r="C57" s="336">
        <v>39.909999999999997</v>
      </c>
      <c r="D57" s="336">
        <v>28.82</v>
      </c>
      <c r="E57" s="336">
        <v>31.92</v>
      </c>
      <c r="F57" s="337">
        <v>45231</v>
      </c>
      <c r="I57" s="226"/>
      <c r="J57" s="182" t="s">
        <v>302</v>
      </c>
      <c r="K57" s="182" t="s">
        <v>303</v>
      </c>
      <c r="L57" s="182" t="s">
        <v>300</v>
      </c>
      <c r="M57" s="182" t="s">
        <v>301</v>
      </c>
      <c r="N57" s="181" t="s">
        <v>244</v>
      </c>
    </row>
    <row r="58" spans="1:14" ht="28.5" customHeight="1" thickBot="1" x14ac:dyDescent="0.4">
      <c r="A58" s="226" t="s">
        <v>194</v>
      </c>
      <c r="B58" s="336">
        <v>27.31</v>
      </c>
      <c r="C58" s="336">
        <v>30.41</v>
      </c>
      <c r="D58" s="336">
        <v>19.32</v>
      </c>
      <c r="E58" s="336">
        <v>22.42</v>
      </c>
      <c r="F58" s="337">
        <v>45170</v>
      </c>
      <c r="H58" t="s">
        <v>194</v>
      </c>
      <c r="I58" s="226" t="s">
        <v>194</v>
      </c>
      <c r="J58" s="182" t="s">
        <v>306</v>
      </c>
      <c r="K58" s="182" t="s">
        <v>307</v>
      </c>
      <c r="L58" s="182" t="s">
        <v>304</v>
      </c>
      <c r="M58" s="182" t="s">
        <v>305</v>
      </c>
      <c r="N58" s="181" t="s">
        <v>244</v>
      </c>
    </row>
    <row r="59" spans="1:14" ht="28.5" customHeight="1" thickBot="1" x14ac:dyDescent="0.4">
      <c r="A59" s="226" t="s">
        <v>195</v>
      </c>
      <c r="B59" s="338" t="s">
        <v>302</v>
      </c>
      <c r="C59" s="338" t="s">
        <v>303</v>
      </c>
      <c r="D59" s="338" t="s">
        <v>300</v>
      </c>
      <c r="E59" s="338" t="s">
        <v>301</v>
      </c>
      <c r="F59" s="339" t="s">
        <v>244</v>
      </c>
      <c r="H59" t="s">
        <v>195</v>
      </c>
      <c r="I59" s="226" t="s">
        <v>195</v>
      </c>
      <c r="J59" s="197" t="s">
        <v>302</v>
      </c>
      <c r="K59" s="197" t="s">
        <v>303</v>
      </c>
      <c r="L59" s="182" t="s">
        <v>300</v>
      </c>
      <c r="M59" s="182" t="s">
        <v>301</v>
      </c>
      <c r="N59" s="181" t="s">
        <v>244</v>
      </c>
    </row>
    <row r="60" spans="1:14" ht="28.5" customHeight="1" thickBot="1" x14ac:dyDescent="0.4">
      <c r="A60" s="226" t="s">
        <v>196</v>
      </c>
      <c r="B60" s="338" t="s">
        <v>310</v>
      </c>
      <c r="C60" s="338" t="s">
        <v>311</v>
      </c>
      <c r="D60" s="338" t="s">
        <v>308</v>
      </c>
      <c r="E60" s="338" t="s">
        <v>309</v>
      </c>
      <c r="F60" s="339" t="s">
        <v>244</v>
      </c>
      <c r="H60" t="s">
        <v>196</v>
      </c>
      <c r="I60" s="226" t="s">
        <v>196</v>
      </c>
      <c r="J60" s="197" t="s">
        <v>310</v>
      </c>
      <c r="K60" s="197" t="s">
        <v>311</v>
      </c>
      <c r="L60" s="182" t="s">
        <v>308</v>
      </c>
      <c r="M60" s="182" t="s">
        <v>309</v>
      </c>
      <c r="N60" s="181" t="s">
        <v>244</v>
      </c>
    </row>
    <row r="61" spans="1:14" ht="28.5" customHeight="1" thickBot="1" x14ac:dyDescent="0.4">
      <c r="A61" s="226" t="s">
        <v>332</v>
      </c>
      <c r="B61" s="336">
        <v>40.44</v>
      </c>
      <c r="C61" s="336">
        <v>43.54</v>
      </c>
      <c r="D61" s="336">
        <v>32.450000000000003</v>
      </c>
      <c r="E61" s="336">
        <v>35.549999999999997</v>
      </c>
      <c r="F61" s="337">
        <v>45231</v>
      </c>
      <c r="I61" s="226"/>
      <c r="J61" s="182" t="s">
        <v>310</v>
      </c>
      <c r="K61" s="182" t="s">
        <v>311</v>
      </c>
      <c r="L61" s="182" t="s">
        <v>308</v>
      </c>
      <c r="M61" s="182" t="s">
        <v>309</v>
      </c>
      <c r="N61" s="181" t="s">
        <v>244</v>
      </c>
    </row>
    <row r="62" spans="1:14" ht="28.5" customHeight="1" thickBot="1" x14ac:dyDescent="0.4">
      <c r="A62" s="226" t="s">
        <v>197</v>
      </c>
      <c r="B62" s="336">
        <v>29.22</v>
      </c>
      <c r="C62" s="336">
        <v>32.32</v>
      </c>
      <c r="D62" s="336">
        <v>21.23</v>
      </c>
      <c r="E62" s="336">
        <v>24.33</v>
      </c>
      <c r="F62" s="337">
        <v>45170</v>
      </c>
      <c r="H62" t="s">
        <v>197</v>
      </c>
      <c r="I62" s="226" t="s">
        <v>197</v>
      </c>
      <c r="J62" s="182" t="s">
        <v>314</v>
      </c>
      <c r="K62" s="182" t="s">
        <v>315</v>
      </c>
      <c r="L62" s="182" t="s">
        <v>312</v>
      </c>
      <c r="M62" s="182" t="s">
        <v>313</v>
      </c>
      <c r="N62" s="181" t="s">
        <v>244</v>
      </c>
    </row>
    <row r="63" spans="1:14" ht="28.5" customHeight="1" thickBot="1" x14ac:dyDescent="0.4">
      <c r="A63" s="226" t="s">
        <v>333</v>
      </c>
      <c r="B63" s="336">
        <v>42.08</v>
      </c>
      <c r="C63" s="336">
        <v>45.18</v>
      </c>
      <c r="D63" s="336">
        <v>34.090000000000003</v>
      </c>
      <c r="E63" s="336">
        <v>37.19</v>
      </c>
      <c r="F63" s="337">
        <v>45231</v>
      </c>
      <c r="I63" s="226"/>
      <c r="J63" s="182" t="s">
        <v>318</v>
      </c>
      <c r="K63" s="182" t="s">
        <v>319</v>
      </c>
      <c r="L63" s="182" t="s">
        <v>316</v>
      </c>
      <c r="M63" s="182" t="s">
        <v>317</v>
      </c>
      <c r="N63" s="181" t="s">
        <v>244</v>
      </c>
    </row>
    <row r="64" spans="1:14" ht="28.5" customHeight="1" thickBot="1" x14ac:dyDescent="0.4">
      <c r="A64" s="226" t="s">
        <v>198</v>
      </c>
      <c r="B64" s="336">
        <v>30.08</v>
      </c>
      <c r="C64" s="336">
        <v>33.18</v>
      </c>
      <c r="D64" s="336">
        <v>22.09</v>
      </c>
      <c r="E64" s="336">
        <v>25.19</v>
      </c>
      <c r="F64" s="337">
        <v>45170</v>
      </c>
      <c r="H64" t="s">
        <v>198</v>
      </c>
      <c r="I64" s="226" t="s">
        <v>198</v>
      </c>
      <c r="J64" s="182" t="s">
        <v>322</v>
      </c>
      <c r="K64" s="182" t="s">
        <v>323</v>
      </c>
      <c r="L64" s="182" t="s">
        <v>320</v>
      </c>
      <c r="M64" s="182" t="s">
        <v>321</v>
      </c>
      <c r="N64" s="181" t="s">
        <v>244</v>
      </c>
    </row>
    <row r="65" spans="1:16" ht="28.5" customHeight="1" thickBot="1" x14ac:dyDescent="0.4">
      <c r="A65" s="226" t="s">
        <v>199</v>
      </c>
      <c r="B65" s="336">
        <v>30.25</v>
      </c>
      <c r="C65" s="336">
        <v>33.35</v>
      </c>
      <c r="D65" s="336">
        <v>22.26</v>
      </c>
      <c r="E65" s="336">
        <v>25.36</v>
      </c>
      <c r="F65" s="337">
        <v>45170</v>
      </c>
      <c r="H65" t="s">
        <v>199</v>
      </c>
      <c r="I65" s="226" t="s">
        <v>199</v>
      </c>
      <c r="J65" s="182" t="s">
        <v>326</v>
      </c>
      <c r="K65" s="182" t="s">
        <v>327</v>
      </c>
      <c r="L65" s="182" t="s">
        <v>324</v>
      </c>
      <c r="M65" s="182" t="s">
        <v>325</v>
      </c>
      <c r="N65" s="181" t="s">
        <v>244</v>
      </c>
    </row>
    <row r="66" spans="1:16" ht="28.5" customHeight="1" thickBot="1" x14ac:dyDescent="0.4">
      <c r="A66" s="226" t="s">
        <v>200</v>
      </c>
      <c r="B66" s="338" t="s">
        <v>318</v>
      </c>
      <c r="C66" s="338" t="s">
        <v>319</v>
      </c>
      <c r="D66" s="338" t="s">
        <v>316</v>
      </c>
      <c r="E66" s="338" t="s">
        <v>317</v>
      </c>
      <c r="F66" s="339" t="s">
        <v>244</v>
      </c>
      <c r="H66" t="s">
        <v>200</v>
      </c>
      <c r="I66" s="226" t="s">
        <v>200</v>
      </c>
      <c r="J66" s="197" t="s">
        <v>318</v>
      </c>
      <c r="K66" s="197" t="s">
        <v>319</v>
      </c>
      <c r="L66" s="182" t="s">
        <v>316</v>
      </c>
      <c r="M66" s="182" t="s">
        <v>317</v>
      </c>
      <c r="N66" s="181" t="s">
        <v>244</v>
      </c>
    </row>
    <row r="68" spans="1:16" ht="28.5" customHeight="1" x14ac:dyDescent="0.35"/>
    <row r="69" spans="1:16" ht="28.5" customHeight="1" x14ac:dyDescent="0.35">
      <c r="A69" s="233" t="s">
        <v>201</v>
      </c>
    </row>
    <row r="70" spans="1:16" ht="28.5" customHeight="1" x14ac:dyDescent="0.35">
      <c r="A70" s="176" t="s">
        <v>202</v>
      </c>
    </row>
    <row r="71" spans="1:16" ht="28" x14ac:dyDescent="0.35">
      <c r="A71" s="198" t="s">
        <v>203</v>
      </c>
    </row>
    <row r="72" spans="1:16" x14ac:dyDescent="0.35">
      <c r="A72" s="220" t="s">
        <v>204</v>
      </c>
    </row>
    <row r="73" spans="1:16" x14ac:dyDescent="0.35">
      <c r="A73" s="220" t="s">
        <v>205</v>
      </c>
    </row>
    <row r="74" spans="1:16" ht="28.5" customHeight="1" x14ac:dyDescent="0.35">
      <c r="A74" s="220" t="s">
        <v>206</v>
      </c>
    </row>
    <row r="75" spans="1:16" x14ac:dyDescent="0.35">
      <c r="A75" s="203" t="s">
        <v>207</v>
      </c>
    </row>
    <row r="76" spans="1:16" ht="28.5" customHeight="1" x14ac:dyDescent="0.35">
      <c r="A76" s="220" t="s">
        <v>208</v>
      </c>
    </row>
    <row r="77" spans="1:16" ht="15" thickBot="1" x14ac:dyDescent="0.4">
      <c r="A77" s="183"/>
    </row>
    <row r="78" spans="1:16" ht="42" customHeight="1" x14ac:dyDescent="0.35">
      <c r="A78" s="322" t="s">
        <v>209</v>
      </c>
      <c r="B78" s="322" t="s">
        <v>177</v>
      </c>
      <c r="C78" s="322" t="s">
        <v>210</v>
      </c>
      <c r="D78" s="217" t="s">
        <v>211</v>
      </c>
      <c r="E78" s="234" t="s">
        <v>212</v>
      </c>
      <c r="F78" s="217" t="s">
        <v>213</v>
      </c>
      <c r="G78" s="217" t="s">
        <v>214</v>
      </c>
    </row>
    <row r="79" spans="1:16" ht="15" thickBot="1" x14ac:dyDescent="0.4">
      <c r="A79" s="323"/>
      <c r="B79" s="323"/>
      <c r="C79" s="323"/>
      <c r="D79" s="219"/>
      <c r="E79" s="218" t="s">
        <v>142</v>
      </c>
      <c r="F79" s="219"/>
      <c r="G79" s="219"/>
      <c r="P79" t="s">
        <v>335</v>
      </c>
    </row>
    <row r="80" spans="1:16" ht="28.5" customHeight="1" thickBot="1" x14ac:dyDescent="0.4">
      <c r="A80" s="231" t="s">
        <v>215</v>
      </c>
      <c r="B80" s="181">
        <v>43586</v>
      </c>
      <c r="C80" s="225"/>
      <c r="D80" s="182">
        <v>100</v>
      </c>
      <c r="E80" s="182">
        <v>85</v>
      </c>
      <c r="F80" s="225">
        <v>1</v>
      </c>
      <c r="G80" s="182">
        <v>185</v>
      </c>
    </row>
    <row r="81" spans="1:16" ht="15" thickBot="1" x14ac:dyDescent="0.4">
      <c r="A81" s="231" t="s">
        <v>216</v>
      </c>
      <c r="B81" s="181">
        <v>43586</v>
      </c>
      <c r="C81" s="225"/>
      <c r="D81" s="182">
        <v>100</v>
      </c>
      <c r="E81" s="225" t="s">
        <v>171</v>
      </c>
      <c r="F81" s="225" t="s">
        <v>171</v>
      </c>
      <c r="G81" s="225" t="s">
        <v>171</v>
      </c>
    </row>
    <row r="82" spans="1:16" ht="28.5" customHeight="1" thickBot="1" x14ac:dyDescent="0.4">
      <c r="A82" s="231" t="s">
        <v>336</v>
      </c>
      <c r="B82" s="181">
        <v>43586</v>
      </c>
      <c r="C82" s="225"/>
      <c r="D82" s="336">
        <v>250</v>
      </c>
      <c r="E82" s="225" t="s">
        <v>171</v>
      </c>
      <c r="F82" s="225" t="s">
        <v>171</v>
      </c>
      <c r="G82" s="225" t="s">
        <v>171</v>
      </c>
      <c r="P82" s="224">
        <v>100.1</v>
      </c>
    </row>
    <row r="83" spans="1:16" ht="25.5" thickBot="1" x14ac:dyDescent="0.4">
      <c r="A83" s="231" t="s">
        <v>337</v>
      </c>
      <c r="B83" s="181">
        <v>43586</v>
      </c>
      <c r="C83" s="225"/>
      <c r="D83" s="336">
        <v>450</v>
      </c>
      <c r="E83" s="225" t="s">
        <v>171</v>
      </c>
      <c r="F83" s="225" t="s">
        <v>171</v>
      </c>
      <c r="G83" s="225" t="s">
        <v>171</v>
      </c>
    </row>
    <row r="84" spans="1:16" ht="28.5" customHeight="1" x14ac:dyDescent="0.35">
      <c r="A84" s="220" t="s">
        <v>217</v>
      </c>
      <c r="B84" s="232"/>
      <c r="C84" s="232"/>
      <c r="D84" s="232"/>
      <c r="E84" s="232"/>
      <c r="F84" s="232"/>
      <c r="G84" s="232"/>
    </row>
    <row r="85" spans="1:16" x14ac:dyDescent="0.35">
      <c r="A85" s="288" t="s">
        <v>218</v>
      </c>
      <c r="B85" s="288"/>
      <c r="C85" s="288"/>
      <c r="D85" s="288"/>
      <c r="E85" s="288"/>
      <c r="F85" s="288"/>
      <c r="G85" s="232"/>
    </row>
    <row r="86" spans="1:16" ht="28.5" customHeight="1" x14ac:dyDescent="0.35">
      <c r="A86" s="288" t="s">
        <v>219</v>
      </c>
      <c r="B86" s="288"/>
      <c r="C86" s="288"/>
      <c r="D86" s="288"/>
      <c r="E86" s="288"/>
      <c r="F86" s="288"/>
      <c r="G86" s="232"/>
    </row>
    <row r="87" spans="1:16" x14ac:dyDescent="0.35">
      <c r="A87" s="288" t="s">
        <v>220</v>
      </c>
      <c r="B87" s="288"/>
      <c r="C87" s="288"/>
      <c r="D87" s="288"/>
      <c r="E87" s="288"/>
      <c r="F87" s="288"/>
      <c r="G87" s="232"/>
    </row>
    <row r="88" spans="1:16" ht="28.5" customHeight="1" x14ac:dyDescent="0.35">
      <c r="A88" s="288" t="s">
        <v>221</v>
      </c>
      <c r="B88" s="288"/>
      <c r="C88" s="288"/>
      <c r="D88" s="288"/>
      <c r="E88" s="288"/>
      <c r="F88" s="288"/>
      <c r="G88" s="232"/>
    </row>
    <row r="89" spans="1:16" x14ac:dyDescent="0.35">
      <c r="A89" s="288" t="s">
        <v>222</v>
      </c>
      <c r="B89" s="288"/>
      <c r="C89" s="288"/>
      <c r="D89" s="288"/>
      <c r="E89" s="288"/>
      <c r="F89" s="288"/>
      <c r="G89" s="232"/>
    </row>
    <row r="90" spans="1:16" ht="28.5" customHeight="1" x14ac:dyDescent="0.35">
      <c r="A90" s="288" t="s">
        <v>223</v>
      </c>
      <c r="B90" s="288"/>
      <c r="C90" s="288"/>
      <c r="D90" s="288"/>
      <c r="E90" s="288"/>
      <c r="F90" s="288"/>
      <c r="G90" s="232"/>
    </row>
    <row r="91" spans="1:16" x14ac:dyDescent="0.35">
      <c r="A91" s="288" t="s">
        <v>224</v>
      </c>
      <c r="B91" s="288"/>
      <c r="C91" s="288"/>
      <c r="D91" s="288"/>
      <c r="E91" s="288"/>
      <c r="F91" s="288"/>
      <c r="G91" s="232"/>
    </row>
    <row r="92" spans="1:16" ht="28.5" customHeight="1" x14ac:dyDescent="0.35">
      <c r="A92" s="288" t="s">
        <v>225</v>
      </c>
      <c r="B92" s="288"/>
      <c r="C92" s="288"/>
      <c r="D92" s="288"/>
      <c r="E92" s="288"/>
      <c r="F92" s="288"/>
      <c r="G92" s="232"/>
    </row>
    <row r="93" spans="1:16" x14ac:dyDescent="0.35">
      <c r="A93" s="220" t="s">
        <v>226</v>
      </c>
      <c r="B93" s="232"/>
      <c r="C93" s="232"/>
      <c r="D93" s="232"/>
      <c r="E93" s="232"/>
      <c r="F93" s="232"/>
    </row>
    <row r="94" spans="1:16" ht="28.5" customHeight="1" x14ac:dyDescent="0.35"/>
    <row r="96" spans="1:16" ht="29" customHeight="1" x14ac:dyDescent="0.35"/>
  </sheetData>
  <sortState xmlns:xlrd2="http://schemas.microsoft.com/office/spreadsheetml/2017/richdata2" ref="B40:B42">
    <sortCondition ref="B40:B42"/>
  </sortState>
  <mergeCells count="11">
    <mergeCell ref="F36:F39"/>
    <mergeCell ref="A5:A6"/>
    <mergeCell ref="A14:A15"/>
    <mergeCell ref="D24:D25"/>
    <mergeCell ref="C78:C79"/>
    <mergeCell ref="B78:B79"/>
    <mergeCell ref="A78:A79"/>
    <mergeCell ref="B36:C36"/>
    <mergeCell ref="D36:E36"/>
    <mergeCell ref="D37:E37"/>
    <mergeCell ref="B37:C37"/>
  </mergeCells>
  <phoneticPr fontId="48" type="noConversion"/>
  <pageMargins left="0.7" right="0.7" top="0.75" bottom="0.75" header="0.3" footer="0.3"/>
  <pageSetup paperSize="9" orientation="portrait" verticalDpi="0" r:id="rId1"/>
  <headerFooter>
    <oddHeader>&amp;C&amp;"Calibri"&amp;8&amp;K737373KCOM Commercial in Confidence&amp;1#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F559-5B1C-4042-AE35-FD56D2D81CC7}">
  <sheetPr>
    <tabColor theme="8" tint="0.39997558519241921"/>
  </sheetPr>
  <dimension ref="A2:A10"/>
  <sheetViews>
    <sheetView workbookViewId="0">
      <selection activeCell="A8" sqref="A8"/>
    </sheetView>
  </sheetViews>
  <sheetFormatPr defaultRowHeight="14.5" x14ac:dyDescent="0.35"/>
  <cols>
    <col min="1" max="1" width="109.54296875" customWidth="1"/>
  </cols>
  <sheetData>
    <row r="2" spans="1:1" ht="31" x14ac:dyDescent="0.35">
      <c r="A2" s="253" t="s">
        <v>233</v>
      </c>
    </row>
    <row r="3" spans="1:1" x14ac:dyDescent="0.35">
      <c r="A3" s="252"/>
    </row>
    <row r="4" spans="1:1" ht="45.5" x14ac:dyDescent="0.35">
      <c r="A4" s="253" t="s">
        <v>234</v>
      </c>
    </row>
    <row r="5" spans="1:1" x14ac:dyDescent="0.35">
      <c r="A5" s="252"/>
    </row>
    <row r="6" spans="1:1" ht="45.5" x14ac:dyDescent="0.35">
      <c r="A6" s="253" t="s">
        <v>235</v>
      </c>
    </row>
    <row r="7" spans="1:1" x14ac:dyDescent="0.35">
      <c r="A7" s="252"/>
    </row>
    <row r="8" spans="1:1" ht="45.5" x14ac:dyDescent="0.35">
      <c r="A8" s="252" t="s">
        <v>236</v>
      </c>
    </row>
    <row r="9" spans="1:1" x14ac:dyDescent="0.35">
      <c r="A9" s="252"/>
    </row>
    <row r="10" spans="1:1" ht="16.5" x14ac:dyDescent="0.35">
      <c r="A10" s="252" t="s">
        <v>237</v>
      </c>
    </row>
  </sheetData>
  <pageMargins left="0.7" right="0.7" top="0.75" bottom="0.75" header="0.3" footer="0.3"/>
  <pageSetup paperSize="9" orientation="portrait" verticalDpi="0" r:id="rId1"/>
  <headerFooter>
    <oddHeader>&amp;C&amp;"Calibri"&amp;8&amp;K737373KCOM Commercial in Confidence&amp;1#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C7A2D61378D742BED1F1C5D6AECD47" ma:contentTypeVersion="16" ma:contentTypeDescription="Create a new document." ma:contentTypeScope="" ma:versionID="752e69b9c5185a65d5975abf744749ab">
  <xsd:schema xmlns:xsd="http://www.w3.org/2001/XMLSchema" xmlns:xs="http://www.w3.org/2001/XMLSchema" xmlns:p="http://schemas.microsoft.com/office/2006/metadata/properties" xmlns:ns2="1062170f-f84f-4675-997c-202fd722c2ac" xmlns:ns3="09995a88-fc63-4b07-b2a9-4f1601278d9f" targetNamespace="http://schemas.microsoft.com/office/2006/metadata/properties" ma:root="true" ma:fieldsID="4985cbb34c4e53c7258756839965071f" ns2:_="" ns3:_="">
    <xsd:import namespace="1062170f-f84f-4675-997c-202fd722c2ac"/>
    <xsd:import namespace="09995a88-fc63-4b07-b2a9-4f1601278d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2170f-f84f-4675-997c-202fd722c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89565c-336f-4533-a857-b408e5d428a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9995a88-fc63-4b07-b2a9-4f1601278d9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b644b64-bfd9-46c5-bbea-f8fe7ff9d08c}" ma:internalName="TaxCatchAll" ma:showField="CatchAllData" ma:web="09995a88-fc63-4b07-b2a9-4f1601278d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09995a88-fc63-4b07-b2a9-4f1601278d9f">
      <UserInfo>
        <DisplayName>Daniel Gowen</DisplayName>
        <AccountId>28</AccountId>
        <AccountType/>
      </UserInfo>
    </SharedWithUsers>
    <lcf76f155ced4ddcb4097134ff3c332f xmlns="1062170f-f84f-4675-997c-202fd722c2ac">
      <Terms xmlns="http://schemas.microsoft.com/office/infopath/2007/PartnerControls"/>
    </lcf76f155ced4ddcb4097134ff3c332f>
    <TaxCatchAll xmlns="09995a88-fc63-4b07-b2a9-4f1601278d9f" xsi:nil="true"/>
  </documentManagement>
</p:properties>
</file>

<file path=customXml/itemProps1.xml><?xml version="1.0" encoding="utf-8"?>
<ds:datastoreItem xmlns:ds="http://schemas.openxmlformats.org/officeDocument/2006/customXml" ds:itemID="{DD926D8A-20A7-413A-885A-12F3AF47AE1F}">
  <ds:schemaRefs>
    <ds:schemaRef ds:uri="http://schemas.microsoft.com/sharepoint/v3/contenttype/forms"/>
  </ds:schemaRefs>
</ds:datastoreItem>
</file>

<file path=customXml/itemProps2.xml><?xml version="1.0" encoding="utf-8"?>
<ds:datastoreItem xmlns:ds="http://schemas.openxmlformats.org/officeDocument/2006/customXml" ds:itemID="{EFE30549-0B61-448F-8EEC-946FE47067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2170f-f84f-4675-997c-202fd722c2ac"/>
    <ds:schemaRef ds:uri="09995a88-fc63-4b07-b2a9-4f1601278d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61273F-8A1E-4B22-87F6-197CD84278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062170f-f84f-4675-997c-202fd722c2ac"/>
    <ds:schemaRef ds:uri="09995a88-fc63-4b07-b2a9-4f1601278d9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CP Identifier</vt:lpstr>
      <vt:lpstr>Summary</vt:lpstr>
      <vt:lpstr>Core Services</vt:lpstr>
      <vt:lpstr>End Users</vt:lpstr>
      <vt:lpstr>Price List</vt:lpstr>
      <vt:lpstr>PS Initial Comment</vt:lpstr>
      <vt:lpstr>'Price List'!charge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Bertolotti</dc:creator>
  <cp:keywords/>
  <dc:description/>
  <cp:lastModifiedBy>Martin Bertolotti</cp:lastModifiedBy>
  <cp:revision/>
  <dcterms:created xsi:type="dcterms:W3CDTF">2022-02-14T14:15:06Z</dcterms:created>
  <dcterms:modified xsi:type="dcterms:W3CDTF">2023-11-13T15:54:44Z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0x010100BAC7A2D61378D742BED1F1C5D6AECD47</vt:lpwstr>
  </property>
  <property fmtid="{D5CDD505-2E9C-101B-9397-08002B2CF9AE}" pid="3" name="MediaServiceImageTags">
    <vt:lpwstr/>
  </property>
  <property fmtid="{D5CDD505-2E9C-101B-9397-08002B2CF9AE}" pid="4" name="MSIP_Label_df8b509b-beec-49bb-b892-468a46fcb9af_Enabled">
    <vt:lpwstr>true</vt:lpwstr>
  </property>
  <property fmtid="{D5CDD505-2E9C-101B-9397-08002B2CF9AE}" pid="5" name="MSIP_Label_df8b509b-beec-49bb-b892-468a46fcb9af_SetDate">
    <vt:lpwstr>2023-04-04T14:22:22Z</vt:lpwstr>
  </property>
  <property fmtid="{D5CDD505-2E9C-101B-9397-08002B2CF9AE}" pid="6" name="MSIP_Label_df8b509b-beec-49bb-b892-468a46fcb9af_Method">
    <vt:lpwstr>Standard</vt:lpwstr>
  </property>
  <property fmtid="{D5CDD505-2E9C-101B-9397-08002B2CF9AE}" pid="7" name="MSIP_Label_df8b509b-beec-49bb-b892-468a46fcb9af_Name">
    <vt:lpwstr>df8b509b-beec-49bb-b892-468a46fcb9af</vt:lpwstr>
  </property>
  <property fmtid="{D5CDD505-2E9C-101B-9397-08002B2CF9AE}" pid="8" name="MSIP_Label_df8b509b-beec-49bb-b892-468a46fcb9af_SiteId">
    <vt:lpwstr>94604d2a-9b0a-4074-a9b8-88f17a2e86c8</vt:lpwstr>
  </property>
  <property fmtid="{D5CDD505-2E9C-101B-9397-08002B2CF9AE}" pid="9" name="MSIP_Label_df8b509b-beec-49bb-b892-468a46fcb9af_ActionId">
    <vt:lpwstr>d134810d-fac5-4bde-9ce2-aef0fb548c76</vt:lpwstr>
  </property>
  <property fmtid="{D5CDD505-2E9C-101B-9397-08002B2CF9AE}" pid="10" name="MSIP_Label_df8b509b-beec-49bb-b892-468a46fcb9af_ContentBits">
    <vt:lpwstr>1</vt:lpwstr>
  </property>
</Properties>
</file>