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kcomgroupplc-my.sharepoint.com/personal/alison_walpole_kcom_com/Documents/Documents/WFLLA/"/>
    </mc:Choice>
  </mc:AlternateContent>
  <xr:revisionPtr revIDLastSave="235" documentId="8_{713AB66E-F133-4011-8681-856F9ECFA511}" xr6:coauthVersionLast="47" xr6:coauthVersionMax="47" xr10:uidLastSave="{BBE59216-5C82-40BD-9C59-AA7257BB4C97}"/>
  <workbookProtection workbookAlgorithmName="SHA-512" workbookHashValue="0IJxjmyH8aQPDnPBSBHnNPk+LVpM1Bbnn09jhPjHhMQZVNb9qqEikFl3lIEcp7pM6TJGfnfBo2Y7xTdXM9OMyg==" workbookSaltValue="C2xZCYW+KaRcgf98cRgaUA==" workbookSpinCount="100000" lockStructure="1"/>
  <bookViews>
    <workbookView xWindow="-120" yWindow="-120" windowWidth="29040" windowHeight="15720" tabRatio="770" xr2:uid="{747280AB-1786-488A-85D1-2098D4EEFB71}"/>
  </bookViews>
  <sheets>
    <sheet name="CP Identifier" sheetId="6" r:id="rId1"/>
    <sheet name="Summary" sheetId="2" r:id="rId2"/>
    <sheet name="Core Services" sheetId="1" r:id="rId3"/>
    <sheet name="End Users" sheetId="8" r:id="rId4"/>
    <sheet name="Price List" sheetId="4" state="hidden" r:id="rId5"/>
  </sheets>
  <definedNames>
    <definedName name="_Hlk125032151" localSheetId="4">'Price List'!#REF!</definedName>
    <definedName name="_Hlk509479699" localSheetId="4">'Price List'!#REF!</definedName>
    <definedName name="_Hlk6384693" localSheetId="4">'Price List'!#REF!</definedName>
    <definedName name="charge" localSheetId="4">'Price List'!$A$3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77" i="1" l="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156" i="1"/>
  <c r="L157" i="1"/>
  <c r="L158" i="1"/>
  <c r="L159" i="1"/>
  <c r="L160" i="1"/>
  <c r="L161" i="1"/>
  <c r="L162" i="1"/>
  <c r="L163" i="1"/>
  <c r="L164" i="1"/>
  <c r="L165" i="1"/>
  <c r="L166" i="1"/>
  <c r="L167" i="1"/>
  <c r="L168" i="1"/>
  <c r="L169" i="1"/>
  <c r="L170" i="1"/>
  <c r="L171" i="1"/>
  <c r="L172" i="1"/>
  <c r="L173" i="1"/>
  <c r="L174" i="1"/>
  <c r="L175" i="1"/>
  <c r="L176" i="1"/>
  <c r="L177" i="1"/>
  <c r="L178" i="1"/>
  <c r="L179" i="1"/>
  <c r="L180" i="1"/>
  <c r="L181" i="1"/>
  <c r="L182" i="1"/>
  <c r="L183" i="1"/>
  <c r="L184" i="1"/>
  <c r="L185" i="1"/>
  <c r="L186" i="1"/>
  <c r="L187" i="1"/>
  <c r="L188" i="1"/>
  <c r="L189" i="1"/>
  <c r="L190" i="1"/>
  <c r="L191" i="1"/>
  <c r="L192" i="1"/>
  <c r="L193" i="1"/>
  <c r="L194" i="1"/>
  <c r="L195" i="1"/>
  <c r="L196" i="1"/>
  <c r="L197" i="1"/>
  <c r="L198" i="1"/>
  <c r="L199" i="1"/>
  <c r="L200" i="1"/>
  <c r="L201" i="1"/>
  <c r="L202" i="1"/>
  <c r="L203" i="1"/>
  <c r="L204" i="1"/>
  <c r="L205" i="1"/>
  <c r="L206" i="1"/>
  <c r="L207" i="1"/>
  <c r="L208" i="1"/>
  <c r="L209" i="1"/>
  <c r="L210" i="1"/>
  <c r="L211" i="1"/>
  <c r="L212" i="1"/>
  <c r="L213" i="1"/>
  <c r="L214" i="1"/>
  <c r="L215" i="1"/>
  <c r="L216" i="1"/>
  <c r="L50" i="1"/>
  <c r="L51" i="1"/>
  <c r="L52" i="1"/>
  <c r="L53" i="1"/>
  <c r="L54" i="1"/>
  <c r="L55" i="1"/>
  <c r="L56" i="1"/>
  <c r="L57" i="1"/>
  <c r="L58" i="1"/>
  <c r="L59" i="1"/>
  <c r="L60" i="1"/>
  <c r="L61" i="1"/>
  <c r="L62" i="1"/>
  <c r="L63" i="1"/>
  <c r="L64" i="1"/>
  <c r="L65" i="1"/>
  <c r="L66" i="1"/>
  <c r="L67" i="1"/>
  <c r="L68" i="1"/>
  <c r="L69" i="1"/>
  <c r="L70" i="1"/>
  <c r="L71" i="1"/>
  <c r="L72" i="1"/>
  <c r="L73" i="1"/>
  <c r="L74" i="1"/>
  <c r="L75" i="1"/>
  <c r="L76" i="1"/>
  <c r="L37" i="1"/>
  <c r="L38" i="1"/>
  <c r="L39" i="1"/>
  <c r="L40" i="1"/>
  <c r="L41" i="1"/>
  <c r="L42" i="1"/>
  <c r="L43" i="1"/>
  <c r="L44" i="1"/>
  <c r="L45" i="1"/>
  <c r="L46" i="1"/>
  <c r="L47" i="1"/>
  <c r="L48" i="1"/>
  <c r="L49"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110" i="1"/>
  <c r="K111" i="1"/>
  <c r="K112" i="1"/>
  <c r="K113" i="1"/>
  <c r="K114" i="1"/>
  <c r="K115" i="1"/>
  <c r="K116" i="1"/>
  <c r="K117" i="1"/>
  <c r="K118" i="1"/>
  <c r="K119" i="1"/>
  <c r="K120" i="1"/>
  <c r="K121" i="1"/>
  <c r="K122" i="1"/>
  <c r="K123" i="1"/>
  <c r="K124" i="1"/>
  <c r="K125" i="1"/>
  <c r="K126" i="1"/>
  <c r="K127" i="1"/>
  <c r="K128"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98" i="1"/>
  <c r="K199" i="1"/>
  <c r="K200" i="1"/>
  <c r="K201" i="1"/>
  <c r="K202" i="1"/>
  <c r="K203" i="1"/>
  <c r="K204" i="1"/>
  <c r="K205" i="1"/>
  <c r="K206" i="1"/>
  <c r="K207" i="1"/>
  <c r="K208" i="1"/>
  <c r="K209" i="1"/>
  <c r="K210" i="1"/>
  <c r="K211" i="1"/>
  <c r="K212" i="1"/>
  <c r="K213" i="1"/>
  <c r="K214" i="1"/>
  <c r="K215" i="1"/>
  <c r="K216" i="1"/>
  <c r="K38" i="1"/>
  <c r="K39" i="1"/>
  <c r="K40" i="1"/>
  <c r="K41" i="1"/>
  <c r="K42" i="1"/>
  <c r="K43" i="1"/>
  <c r="K44" i="1"/>
  <c r="K45" i="1"/>
  <c r="K46" i="1"/>
  <c r="K47" i="1"/>
  <c r="K48" i="1"/>
  <c r="K49" i="1"/>
  <c r="K50" i="1"/>
  <c r="K51" i="1"/>
  <c r="K52" i="1"/>
  <c r="K53" i="1"/>
  <c r="K37" i="1"/>
  <c r="O18" i="8"/>
  <c r="O20" i="8"/>
  <c r="P18" i="8" a="1"/>
  <c r="P18" i="8" s="1"/>
  <c r="P19" i="8" l="1" a="1"/>
  <c r="P19" i="8" s="1"/>
  <c r="P20" i="8" a="1"/>
  <c r="P20" i="8" s="1"/>
  <c r="P21" i="8" a="1"/>
  <c r="P21" i="8" s="1"/>
  <c r="P22" i="8" a="1"/>
  <c r="P22" i="8" s="1"/>
  <c r="P23" i="8" a="1"/>
  <c r="P23" i="8" s="1"/>
  <c r="P24" i="8" a="1"/>
  <c r="P24" i="8" s="1"/>
  <c r="P25" i="8" a="1"/>
  <c r="P25" i="8" s="1"/>
  <c r="P26" i="8" a="1"/>
  <c r="P26" i="8" s="1"/>
  <c r="P27" i="8" a="1"/>
  <c r="P27" i="8" s="1"/>
  <c r="P28" i="8" a="1"/>
  <c r="P28" i="8" s="1"/>
  <c r="P29" i="8" a="1"/>
  <c r="P29" i="8" s="1"/>
  <c r="P30" i="8" a="1"/>
  <c r="P30" i="8" s="1"/>
  <c r="P31" i="8" a="1"/>
  <c r="P31" i="8" s="1"/>
  <c r="P32" i="8" a="1"/>
  <c r="P32" i="8" s="1"/>
  <c r="P33" i="8" a="1"/>
  <c r="P33" i="8" s="1"/>
  <c r="P34" i="8" a="1"/>
  <c r="P34" i="8" s="1"/>
  <c r="P35" i="8" a="1"/>
  <c r="P35" i="8" s="1"/>
  <c r="P36" i="8" a="1"/>
  <c r="P36" i="8" s="1"/>
  <c r="P37" i="8" a="1"/>
  <c r="P37" i="8" s="1"/>
  <c r="BZ33" i="1"/>
  <c r="BZ34" i="1"/>
  <c r="L22" i="1"/>
  <c r="L23" i="1"/>
  <c r="L25" i="1"/>
  <c r="L26" i="1"/>
  <c r="K27" i="1"/>
  <c r="L28" i="1"/>
  <c r="K29" i="1"/>
  <c r="K30" i="1"/>
  <c r="L31" i="1"/>
  <c r="L34" i="1"/>
  <c r="K35" i="1"/>
  <c r="BZ219" i="1"/>
  <c r="G217" i="1"/>
  <c r="L217" i="1" s="1"/>
  <c r="K19" i="1"/>
  <c r="L18" i="1"/>
  <c r="L19" i="1"/>
  <c r="L21" i="1"/>
  <c r="K22" i="1"/>
  <c r="K24" i="1"/>
  <c r="L24" i="1"/>
  <c r="L30" i="1"/>
  <c r="K31" i="1"/>
  <c r="K33" i="1"/>
  <c r="L33" i="1"/>
  <c r="K34" i="1"/>
  <c r="E7" i="1"/>
  <c r="BW235" i="1" s="1"/>
  <c r="E11" i="1"/>
  <c r="E12" i="1"/>
  <c r="E13" i="1"/>
  <c r="E10" i="1"/>
  <c r="O19" i="8"/>
  <c r="O21" i="8"/>
  <c r="D40" i="4"/>
  <c r="E40" i="4"/>
  <c r="B40" i="4"/>
  <c r="C40" i="4"/>
  <c r="O22" i="8"/>
  <c r="O23" i="8"/>
  <c r="O24" i="8"/>
  <c r="O25" i="8"/>
  <c r="O26" i="8"/>
  <c r="O27" i="8"/>
  <c r="O28" i="8"/>
  <c r="O29" i="8"/>
  <c r="O30" i="8"/>
  <c r="O31" i="8"/>
  <c r="O32" i="8"/>
  <c r="O33" i="8"/>
  <c r="O34" i="8"/>
  <c r="O35" i="8"/>
  <c r="O36" i="8"/>
  <c r="O37" i="8"/>
  <c r="C59" i="8"/>
  <c r="C58" i="8"/>
  <c r="C57" i="8"/>
  <c r="C56" i="8"/>
  <c r="C55" i="8"/>
  <c r="C54" i="8"/>
  <c r="C53" i="8"/>
  <c r="C52" i="8"/>
  <c r="C51" i="8"/>
  <c r="C50" i="8"/>
  <c r="F13" i="8"/>
  <c r="F12" i="8"/>
  <c r="F11" i="8"/>
  <c r="F10" i="8"/>
  <c r="BZ35" i="1"/>
  <c r="BZ217" i="1"/>
  <c r="BZ218" i="1"/>
  <c r="BZ36" i="1"/>
  <c r="CH220" i="1"/>
  <c r="CG220" i="1"/>
  <c r="CF220" i="1"/>
  <c r="CE220" i="1"/>
  <c r="CD220" i="1"/>
  <c r="CC220" i="1"/>
  <c r="CB220" i="1"/>
  <c r="CA220" i="1"/>
  <c r="BY220" i="1"/>
  <c r="BX220" i="1"/>
  <c r="BW220" i="1"/>
  <c r="CH219" i="1"/>
  <c r="CG219" i="1"/>
  <c r="CF219" i="1"/>
  <c r="CE219" i="1"/>
  <c r="CD219" i="1"/>
  <c r="CC219" i="1"/>
  <c r="CB219" i="1"/>
  <c r="CA219" i="1"/>
  <c r="BY219" i="1"/>
  <c r="BX219" i="1"/>
  <c r="BW219" i="1"/>
  <c r="CH218" i="1"/>
  <c r="CG218" i="1"/>
  <c r="CF218" i="1"/>
  <c r="CE218" i="1"/>
  <c r="CD218" i="1"/>
  <c r="CC218" i="1"/>
  <c r="CB218" i="1"/>
  <c r="CA218" i="1"/>
  <c r="BY218" i="1"/>
  <c r="BX218" i="1"/>
  <c r="BW218" i="1"/>
  <c r="CH217" i="1"/>
  <c r="CG217" i="1"/>
  <c r="CF217" i="1"/>
  <c r="CE217" i="1"/>
  <c r="CD217" i="1"/>
  <c r="CC217" i="1"/>
  <c r="CB217" i="1"/>
  <c r="CA217" i="1"/>
  <c r="BY217" i="1"/>
  <c r="BX217" i="1"/>
  <c r="BW217" i="1"/>
  <c r="CH36" i="1"/>
  <c r="CG36" i="1"/>
  <c r="CF36" i="1"/>
  <c r="CE36" i="1"/>
  <c r="CD36" i="1"/>
  <c r="CC36" i="1"/>
  <c r="CB36" i="1"/>
  <c r="CA36" i="1"/>
  <c r="BY36" i="1"/>
  <c r="BX36" i="1"/>
  <c r="BW36" i="1"/>
  <c r="CH35" i="1"/>
  <c r="CG35" i="1"/>
  <c r="CF35" i="1"/>
  <c r="CE35" i="1"/>
  <c r="CD35" i="1"/>
  <c r="CC35" i="1"/>
  <c r="CB35" i="1"/>
  <c r="CA35" i="1"/>
  <c r="BY35" i="1"/>
  <c r="BX35" i="1"/>
  <c r="BW35" i="1"/>
  <c r="CH34" i="1"/>
  <c r="CG34" i="1"/>
  <c r="CF34" i="1"/>
  <c r="CE34" i="1"/>
  <c r="CD34" i="1"/>
  <c r="CC34" i="1"/>
  <c r="CB34" i="1"/>
  <c r="CA34" i="1"/>
  <c r="BY34" i="1"/>
  <c r="BX34" i="1"/>
  <c r="BW34" i="1"/>
  <c r="CH33" i="1"/>
  <c r="CG33" i="1"/>
  <c r="CF33" i="1"/>
  <c r="CE33" i="1"/>
  <c r="CD33" i="1"/>
  <c r="CC33" i="1"/>
  <c r="CB33" i="1"/>
  <c r="CA33" i="1"/>
  <c r="BY33" i="1"/>
  <c r="BX33" i="1"/>
  <c r="BW33" i="1"/>
  <c r="CH32" i="1"/>
  <c r="CG32" i="1"/>
  <c r="CF32" i="1"/>
  <c r="CE32" i="1"/>
  <c r="CD32" i="1"/>
  <c r="CC32" i="1"/>
  <c r="CB32" i="1"/>
  <c r="CA32" i="1"/>
  <c r="BY32" i="1"/>
  <c r="BX32" i="1"/>
  <c r="BW32" i="1"/>
  <c r="CH21" i="1"/>
  <c r="CG21" i="1"/>
  <c r="CF21" i="1"/>
  <c r="CE21" i="1"/>
  <c r="CC21" i="1"/>
  <c r="CB21" i="1"/>
  <c r="CA21" i="1"/>
  <c r="BY21" i="1"/>
  <c r="BX21" i="1"/>
  <c r="BW21" i="1"/>
  <c r="CD21" i="1"/>
  <c r="CE17" i="1"/>
  <c r="CC17" i="1"/>
  <c r="CB17" i="1"/>
  <c r="CA17" i="1"/>
  <c r="BX17" i="1"/>
  <c r="BW17" i="1"/>
  <c r="CE16" i="1"/>
  <c r="CC16" i="1"/>
  <c r="CB16" i="1"/>
  <c r="CA16" i="1"/>
  <c r="BX16" i="1"/>
  <c r="BW16" i="1"/>
  <c r="CE15" i="1"/>
  <c r="CC15" i="1"/>
  <c r="CB15" i="1"/>
  <c r="CA15" i="1"/>
  <c r="BX15" i="1"/>
  <c r="BW15" i="1"/>
  <c r="CG298" i="1"/>
  <c r="CF298" i="1"/>
  <c r="CE298" i="1"/>
  <c r="CD298" i="1"/>
  <c r="CC298" i="1"/>
  <c r="CB298" i="1"/>
  <c r="CA298" i="1"/>
  <c r="BZ298" i="1"/>
  <c r="BX298" i="1"/>
  <c r="BW298" i="1"/>
  <c r="CG297" i="1"/>
  <c r="CF297" i="1"/>
  <c r="CE297" i="1"/>
  <c r="CD297" i="1"/>
  <c r="CC297" i="1"/>
  <c r="CB297" i="1"/>
  <c r="CA297" i="1"/>
  <c r="BZ297" i="1"/>
  <c r="BX297" i="1"/>
  <c r="BW297" i="1"/>
  <c r="CG296" i="1"/>
  <c r="CF296" i="1"/>
  <c r="CE296" i="1"/>
  <c r="CD296" i="1"/>
  <c r="CC296" i="1"/>
  <c r="CB296" i="1"/>
  <c r="CA296" i="1"/>
  <c r="BZ296" i="1"/>
  <c r="BX296" i="1"/>
  <c r="BW296" i="1"/>
  <c r="CG295" i="1"/>
  <c r="CF295" i="1"/>
  <c r="CE295" i="1"/>
  <c r="CD295" i="1"/>
  <c r="CC295" i="1"/>
  <c r="CB295" i="1"/>
  <c r="CA295" i="1"/>
  <c r="BZ295" i="1"/>
  <c r="BX295" i="1"/>
  <c r="BW295" i="1"/>
  <c r="CG294" i="1"/>
  <c r="CF294" i="1"/>
  <c r="CE294" i="1"/>
  <c r="CD294" i="1"/>
  <c r="CC294" i="1"/>
  <c r="CB294" i="1"/>
  <c r="CA294" i="1"/>
  <c r="BZ294" i="1"/>
  <c r="BX294" i="1"/>
  <c r="BW294" i="1"/>
  <c r="CG293" i="1"/>
  <c r="CF293" i="1"/>
  <c r="CE293" i="1"/>
  <c r="CD293" i="1"/>
  <c r="CC293" i="1"/>
  <c r="CB293" i="1"/>
  <c r="CA293" i="1"/>
  <c r="BZ293" i="1"/>
  <c r="BX293" i="1"/>
  <c r="BW293" i="1"/>
  <c r="CG292" i="1"/>
  <c r="CF292" i="1"/>
  <c r="CE292" i="1"/>
  <c r="CD292" i="1"/>
  <c r="CC292" i="1"/>
  <c r="CB292" i="1"/>
  <c r="CA292" i="1"/>
  <c r="BZ292" i="1"/>
  <c r="BX292" i="1"/>
  <c r="BW292" i="1"/>
  <c r="CG291" i="1"/>
  <c r="CF291" i="1"/>
  <c r="CE291" i="1"/>
  <c r="CD291" i="1"/>
  <c r="CC291" i="1"/>
  <c r="CB291" i="1"/>
  <c r="CA291" i="1"/>
  <c r="BZ291" i="1"/>
  <c r="BX291" i="1"/>
  <c r="BW291" i="1"/>
  <c r="CG290" i="1"/>
  <c r="CF290" i="1"/>
  <c r="CE290" i="1"/>
  <c r="CD290" i="1"/>
  <c r="CC290" i="1"/>
  <c r="CB290" i="1"/>
  <c r="CA290" i="1"/>
  <c r="BZ290" i="1"/>
  <c r="BX290" i="1"/>
  <c r="BW290" i="1"/>
  <c r="CG289" i="1"/>
  <c r="CF289" i="1"/>
  <c r="CE289" i="1"/>
  <c r="CD289" i="1"/>
  <c r="CC289" i="1"/>
  <c r="CB289" i="1"/>
  <c r="CA289" i="1"/>
  <c r="BZ289" i="1"/>
  <c r="BX289" i="1"/>
  <c r="BW289" i="1"/>
  <c r="CB282" i="1"/>
  <c r="BY282" i="1"/>
  <c r="CB281" i="1"/>
  <c r="BY281" i="1"/>
  <c r="CB280" i="1"/>
  <c r="BY280" i="1"/>
  <c r="CB279" i="1"/>
  <c r="BY279" i="1"/>
  <c r="CB278" i="1"/>
  <c r="BY278" i="1"/>
  <c r="CB277" i="1"/>
  <c r="BY277" i="1"/>
  <c r="CB276" i="1"/>
  <c r="BY276" i="1"/>
  <c r="CB275" i="1"/>
  <c r="BY275" i="1"/>
  <c r="CB274" i="1"/>
  <c r="BY274" i="1"/>
  <c r="CB273" i="1"/>
  <c r="BY273" i="1"/>
  <c r="BX262" i="1"/>
  <c r="BX261" i="1"/>
  <c r="BW282" i="1" s="1"/>
  <c r="BX260" i="1"/>
  <c r="BW281" i="1" s="1"/>
  <c r="BX259" i="1"/>
  <c r="BW280" i="1" s="1"/>
  <c r="BX258" i="1"/>
  <c r="BW279" i="1" s="1"/>
  <c r="BX257" i="1"/>
  <c r="BW278" i="1" s="1"/>
  <c r="BX256" i="1"/>
  <c r="BW277" i="1" s="1"/>
  <c r="BX255" i="1"/>
  <c r="BW276" i="1" s="1"/>
  <c r="BX254" i="1"/>
  <c r="BW275" i="1" s="1"/>
  <c r="BX253" i="1"/>
  <c r="BW274" i="1" s="1"/>
  <c r="BX252" i="1"/>
  <c r="BW273" i="1" s="1"/>
  <c r="BZ248" i="1"/>
  <c r="BY248" i="1"/>
  <c r="BX248" i="1"/>
  <c r="BZ247" i="1"/>
  <c r="BY247" i="1"/>
  <c r="BX247" i="1"/>
  <c r="BZ246" i="1"/>
  <c r="BY246" i="1"/>
  <c r="BX246" i="1"/>
  <c r="BZ245" i="1"/>
  <c r="BY245" i="1"/>
  <c r="BX245" i="1"/>
  <c r="BZ244" i="1"/>
  <c r="BY244" i="1"/>
  <c r="BX244" i="1"/>
  <c r="BZ243" i="1"/>
  <c r="BY243" i="1"/>
  <c r="BX243" i="1"/>
  <c r="BZ242" i="1"/>
  <c r="BY242" i="1"/>
  <c r="BX242" i="1"/>
  <c r="BZ241" i="1"/>
  <c r="BY241" i="1"/>
  <c r="BX241" i="1"/>
  <c r="BZ240" i="1"/>
  <c r="BY240" i="1"/>
  <c r="BX240" i="1"/>
  <c r="BZ239" i="1"/>
  <c r="BY239" i="1"/>
  <c r="BX239" i="1"/>
  <c r="F239" i="1"/>
  <c r="BY298" i="1" s="1"/>
  <c r="C239" i="1"/>
  <c r="F238" i="1"/>
  <c r="BW232" i="1" s="1"/>
  <c r="C238" i="1"/>
  <c r="F237" i="1"/>
  <c r="CA231" i="1" s="1"/>
  <c r="C237" i="1"/>
  <c r="F236" i="1"/>
  <c r="CA230" i="1" s="1"/>
  <c r="C236" i="1"/>
  <c r="F235" i="1"/>
  <c r="BY294" i="1" s="1"/>
  <c r="C235" i="1"/>
  <c r="F234" i="1"/>
  <c r="BY293" i="1" s="1"/>
  <c r="C234" i="1"/>
  <c r="CD233" i="1"/>
  <c r="CC233" i="1"/>
  <c r="BY233" i="1"/>
  <c r="F233" i="1"/>
  <c r="BY292" i="1" s="1"/>
  <c r="C233" i="1"/>
  <c r="CD232" i="1"/>
  <c r="CC232" i="1"/>
  <c r="BY232" i="1"/>
  <c r="F232" i="1"/>
  <c r="BW226" i="1" s="1"/>
  <c r="C232" i="1"/>
  <c r="CD231" i="1"/>
  <c r="CC231" i="1"/>
  <c r="BY231" i="1"/>
  <c r="F231" i="1"/>
  <c r="BY290" i="1" s="1"/>
  <c r="C231" i="1"/>
  <c r="CD230" i="1"/>
  <c r="CC230" i="1"/>
  <c r="BY230" i="1"/>
  <c r="F230" i="1"/>
  <c r="CA224" i="1" s="1"/>
  <c r="C230" i="1"/>
  <c r="CD229" i="1"/>
  <c r="CC229" i="1"/>
  <c r="BY229" i="1"/>
  <c r="CD228" i="1"/>
  <c r="CC228" i="1"/>
  <c r="BY228" i="1"/>
  <c r="CD227" i="1"/>
  <c r="CC227" i="1"/>
  <c r="BY227" i="1"/>
  <c r="CD226" i="1"/>
  <c r="CC226" i="1"/>
  <c r="BY226" i="1"/>
  <c r="CD225" i="1"/>
  <c r="CC225" i="1"/>
  <c r="BY225" i="1"/>
  <c r="CD224" i="1"/>
  <c r="CC224" i="1"/>
  <c r="BY224" i="1"/>
  <c r="BX282" i="1"/>
  <c r="BZ282" i="1"/>
  <c r="CA282" i="1"/>
  <c r="BX281" i="1"/>
  <c r="BZ281" i="1"/>
  <c r="CA281" i="1"/>
  <c r="BX280" i="1"/>
  <c r="BZ280" i="1"/>
  <c r="CA280" i="1"/>
  <c r="BX279" i="1"/>
  <c r="BZ279" i="1"/>
  <c r="CA279" i="1"/>
  <c r="BX278" i="1"/>
  <c r="BZ278" i="1"/>
  <c r="CA278" i="1"/>
  <c r="BX277" i="1"/>
  <c r="BZ277" i="1"/>
  <c r="CA277" i="1"/>
  <c r="BX276" i="1"/>
  <c r="BZ276" i="1"/>
  <c r="CA276" i="1"/>
  <c r="BX275" i="1"/>
  <c r="BZ275" i="1"/>
  <c r="CA275" i="1"/>
  <c r="BX274" i="1"/>
  <c r="BZ274" i="1"/>
  <c r="CA274" i="1"/>
  <c r="BZ273" i="1"/>
  <c r="CA273" i="1"/>
  <c r="CE13" i="1"/>
  <c r="CC13" i="1"/>
  <c r="CB13" i="1"/>
  <c r="CA13" i="1"/>
  <c r="BY13" i="1"/>
  <c r="BX13" i="1"/>
  <c r="BW13" i="1"/>
  <c r="CE12" i="1"/>
  <c r="CC12" i="1"/>
  <c r="CB12" i="1"/>
  <c r="CA12" i="1"/>
  <c r="BY12" i="1"/>
  <c r="BX12" i="1"/>
  <c r="BW12" i="1"/>
  <c r="CE11" i="1"/>
  <c r="CC11" i="1"/>
  <c r="CB11" i="1"/>
  <c r="CA11" i="1"/>
  <c r="BY11" i="1"/>
  <c r="BX11" i="1"/>
  <c r="BW11" i="1"/>
  <c r="CE10" i="1"/>
  <c r="CC10" i="1"/>
  <c r="CB10" i="1"/>
  <c r="CA10" i="1"/>
  <c r="BY10" i="1"/>
  <c r="BX10" i="1"/>
  <c r="BW10" i="1"/>
  <c r="CE9" i="1"/>
  <c r="CC9" i="1"/>
  <c r="CB9" i="1"/>
  <c r="CA9" i="1"/>
  <c r="BY9" i="1"/>
  <c r="BX9" i="1"/>
  <c r="BW9" i="1"/>
  <c r="CE8" i="1"/>
  <c r="CC8" i="1"/>
  <c r="CA8" i="1"/>
  <c r="BY8" i="1"/>
  <c r="BX8" i="1"/>
  <c r="BW8" i="1"/>
  <c r="BW231" i="1" l="1"/>
  <c r="CA233" i="1"/>
  <c r="CA229" i="1"/>
  <c r="K26" i="1"/>
  <c r="L36" i="1"/>
  <c r="K36" i="1"/>
  <c r="K217" i="1"/>
  <c r="BY17" i="1"/>
  <c r="L29" i="1"/>
  <c r="K28" i="1"/>
  <c r="K25" i="1"/>
  <c r="BZ32" i="1"/>
  <c r="L20" i="1"/>
  <c r="K20" i="1"/>
  <c r="BZ21" i="1"/>
  <c r="K18" i="1"/>
  <c r="L35" i="1"/>
  <c r="L27" i="1"/>
  <c r="K23" i="1"/>
  <c r="K21" i="1"/>
  <c r="L32" i="1"/>
  <c r="K32" i="1"/>
  <c r="F7" i="8"/>
  <c r="C17" i="2"/>
  <c r="C18" i="2"/>
  <c r="C19" i="2"/>
  <c r="C20" i="2"/>
  <c r="C16" i="2"/>
  <c r="B17" i="2"/>
  <c r="B18" i="2"/>
  <c r="B19" i="2"/>
  <c r="B20" i="2"/>
  <c r="B16" i="2"/>
  <c r="CA227" i="1"/>
  <c r="CA225" i="1"/>
  <c r="CC245" i="1" a="1"/>
  <c r="CC245" i="1" s="1"/>
  <c r="CF245" i="1" s="1"/>
  <c r="O39" i="8"/>
  <c r="P39" i="8"/>
  <c r="C15" i="2" s="1"/>
  <c r="CC239" i="1" a="1"/>
  <c r="CC239" i="1" s="1"/>
  <c r="CF239" i="1" s="1"/>
  <c r="BW227" i="1"/>
  <c r="BW229" i="1"/>
  <c r="CA246" i="1" a="1"/>
  <c r="CA246" i="1" s="1"/>
  <c r="CD246" i="1" s="1"/>
  <c r="CC243" i="1" a="1"/>
  <c r="CC243" i="1" s="1"/>
  <c r="CF243" i="1" s="1"/>
  <c r="CA240" i="1" a="1"/>
  <c r="CA240" i="1" s="1"/>
  <c r="CD240" i="1" s="1"/>
  <c r="BW228" i="1"/>
  <c r="CA239" i="1" a="1"/>
  <c r="CA239" i="1" s="1"/>
  <c r="CD239" i="1" s="1"/>
  <c r="CC242" i="1" a="1"/>
  <c r="CC242" i="1" s="1"/>
  <c r="CF242" i="1" s="1"/>
  <c r="CA243" i="1" a="1"/>
  <c r="CA243" i="1" s="1"/>
  <c r="CD243" i="1" s="1"/>
  <c r="CC246" i="1" a="1"/>
  <c r="CC246" i="1" s="1"/>
  <c r="CF246" i="1" s="1"/>
  <c r="CA247" i="1" a="1"/>
  <c r="CA247" i="1" s="1"/>
  <c r="CD247" i="1" s="1"/>
  <c r="CC247" i="1" a="1"/>
  <c r="CC247" i="1" s="1"/>
  <c r="CF247" i="1" s="1"/>
  <c r="CA248" i="1" a="1"/>
  <c r="CA248" i="1" s="1"/>
  <c r="CD248" i="1" s="1"/>
  <c r="CA228" i="1"/>
  <c r="CB246" i="1" a="1"/>
  <c r="CB246" i="1" s="1"/>
  <c r="CE246" i="1" s="1"/>
  <c r="CC240" i="1" a="1"/>
  <c r="CC240" i="1" s="1"/>
  <c r="CF240" i="1" s="1"/>
  <c r="CA241" i="1" a="1"/>
  <c r="CA241" i="1" s="1"/>
  <c r="CD241" i="1" s="1"/>
  <c r="CC244" i="1" a="1"/>
  <c r="CC244" i="1" s="1"/>
  <c r="CF244" i="1" s="1"/>
  <c r="CA245" i="1" a="1"/>
  <c r="CA245" i="1" s="1"/>
  <c r="CD245" i="1" s="1"/>
  <c r="CC248" i="1" a="1"/>
  <c r="CC248" i="1" s="1"/>
  <c r="CF248" i="1" s="1"/>
  <c r="CA244" i="1" a="1"/>
  <c r="CA244" i="1" s="1"/>
  <c r="CD244" i="1" s="1"/>
  <c r="BW225" i="1"/>
  <c r="CC241" i="1" a="1"/>
  <c r="CC241" i="1" s="1"/>
  <c r="CF241" i="1" s="1"/>
  <c r="CA242" i="1" a="1"/>
  <c r="CA242" i="1" s="1"/>
  <c r="CD242" i="1" s="1"/>
  <c r="CD282" i="1"/>
  <c r="CD278" i="1"/>
  <c r="CD275" i="1"/>
  <c r="BY15" i="1"/>
  <c r="BZ220" i="1"/>
  <c r="BY16" i="1"/>
  <c r="CC277" i="1"/>
  <c r="CC281" i="1"/>
  <c r="CD276" i="1"/>
  <c r="CD279" i="1"/>
  <c r="CC276" i="1"/>
  <c r="CC280" i="1"/>
  <c r="CH293" i="1"/>
  <c r="CD274" i="1"/>
  <c r="CD277" i="1"/>
  <c r="CD281" i="1"/>
  <c r="CD273" i="1"/>
  <c r="CD280" i="1"/>
  <c r="CC274" i="1"/>
  <c r="CC278" i="1"/>
  <c r="CC282" i="1"/>
  <c r="CH290" i="1"/>
  <c r="CH292" i="1"/>
  <c r="CH294" i="1"/>
  <c r="CH298" i="1"/>
  <c r="CB8" i="1"/>
  <c r="CC275" i="1"/>
  <c r="CC279" i="1"/>
  <c r="BW224" i="1"/>
  <c r="CA226" i="1"/>
  <c r="BW230" i="1"/>
  <c r="CA232" i="1"/>
  <c r="BX273" i="1"/>
  <c r="CC273" i="1" s="1"/>
  <c r="BW233" i="1"/>
  <c r="CB239" i="1" a="1"/>
  <c r="CB239" i="1" s="1"/>
  <c r="CE239" i="1" s="1"/>
  <c r="CB241" i="1" a="1"/>
  <c r="CB241" i="1" s="1"/>
  <c r="CE241" i="1" s="1"/>
  <c r="CB244" i="1" a="1"/>
  <c r="CB244" i="1" s="1"/>
  <c r="CE244" i="1" s="1"/>
  <c r="CB247" i="1" a="1"/>
  <c r="CB247" i="1" s="1"/>
  <c r="CE247" i="1" s="1"/>
  <c r="CB248" i="1" a="1"/>
  <c r="CB248" i="1" s="1"/>
  <c r="CE248" i="1" s="1"/>
  <c r="BY289" i="1"/>
  <c r="CH289" i="1" s="1"/>
  <c r="BY291" i="1"/>
  <c r="CH291" i="1" s="1"/>
  <c r="BY295" i="1"/>
  <c r="CH295" i="1" s="1"/>
  <c r="BY296" i="1"/>
  <c r="CH296" i="1" s="1"/>
  <c r="BY297" i="1"/>
  <c r="CH297" i="1" s="1"/>
  <c r="CB240" i="1" a="1"/>
  <c r="CB240" i="1" s="1"/>
  <c r="CE240" i="1" s="1"/>
  <c r="CB242" i="1" a="1"/>
  <c r="CB242" i="1" s="1"/>
  <c r="CE242" i="1" s="1"/>
  <c r="CB243" i="1" a="1"/>
  <c r="CB243" i="1" s="1"/>
  <c r="CE243" i="1" s="1"/>
  <c r="CB245" i="1" a="1"/>
  <c r="CB245" i="1" s="1"/>
  <c r="CE245" i="1" s="1"/>
  <c r="C13" i="2" l="1"/>
  <c r="L219" i="1"/>
  <c r="B12" i="2"/>
  <c r="K219" i="1"/>
  <c r="K221" i="1" s="1"/>
  <c r="B14" i="2"/>
  <c r="B13" i="2"/>
  <c r="C12" i="2"/>
  <c r="C14" i="2"/>
  <c r="O41" i="8"/>
  <c r="B15" i="2"/>
  <c r="CF233" i="1"/>
  <c r="CH299" i="1"/>
  <c r="B21" i="2" l="1"/>
  <c r="C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Bertolotti</author>
  </authors>
  <commentList>
    <comment ref="G17" authorId="0" shapeId="0" xr:uid="{AF424A8E-F2A0-4FF4-91AD-648BB584BAB1}">
      <text>
        <r>
          <rPr>
            <b/>
            <sz val="9"/>
            <color indexed="81"/>
            <rFont val="Tahoma"/>
            <family val="2"/>
          </rPr>
          <t>Circuit Nos:</t>
        </r>
        <r>
          <rPr>
            <sz val="9"/>
            <color indexed="81"/>
            <rFont val="Tahoma"/>
            <family val="2"/>
          </rPr>
          <t xml:space="preserve">
Virtual Cable Connects; all OLTs in an exchange require individual Virtual Cable Connect 1Gbps, numbers of which differ by exchange. Minimum numbers are illustrated for each selected exchange.
Beverley  4
Civic       6
East      12
Kirkella   9
Newland 6
VDSL is optional; where taken, each DSLAM associated with that exchange requires a VDSL Cable Connect 100Mbps. Liaise with KCOM as to required number for selected exchange.
LABS (10Gbps) volumes are driven by capacity required to accommodate Virtual and VDSL Cable Connects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<sst xmlns="http://schemas.openxmlformats.org/spreadsheetml/2006/main" count="379" uniqueCount="254">
  <si>
    <t xml:space="preserve">Date: </t>
  </si>
  <si>
    <t>1. CP Details</t>
  </si>
  <si>
    <t>KCOM Billing References</t>
  </si>
  <si>
    <t>Company Name:</t>
  </si>
  <si>
    <t>CID:</t>
  </si>
  <si>
    <t>Contact Name:</t>
  </si>
  <si>
    <t>Summary:</t>
  </si>
  <si>
    <t>Contact Number:</t>
  </si>
  <si>
    <t>Rental Run Group:</t>
  </si>
  <si>
    <t>Email Address:</t>
  </si>
  <si>
    <t>Components :</t>
  </si>
  <si>
    <t>Subject to separate orders :</t>
  </si>
  <si>
    <t>Ancillary Services [Co-location, Internal Cable Connect, Exterior Cable Connect]</t>
  </si>
  <si>
    <t>Ethernet Connect Access Service</t>
  </si>
  <si>
    <t>WFLLA Specific</t>
  </si>
  <si>
    <t>One Off</t>
  </si>
  <si>
    <t>Ongoing £p.m.</t>
  </si>
  <si>
    <t>Core</t>
  </si>
  <si>
    <t>Virtual Cable Connect  (per 100Mb VLAN)</t>
  </si>
  <si>
    <t>VDSL Cable Connect  (100Mb)</t>
  </si>
  <si>
    <t>Local Access Backhaul Service (10Gb)</t>
  </si>
  <si>
    <t>End Users</t>
  </si>
  <si>
    <t>New Provide</t>
  </si>
  <si>
    <t>Migration</t>
  </si>
  <si>
    <t>Cease</t>
  </si>
  <si>
    <t>Regrade</t>
  </si>
  <si>
    <t>Transfer from Connect</t>
  </si>
  <si>
    <t>Formulas</t>
  </si>
  <si>
    <t>Charges &amp; Drop Down Menus</t>
  </si>
  <si>
    <t>Conditional Formatting</t>
  </si>
  <si>
    <t>Formula Information</t>
  </si>
  <si>
    <t>End User Name</t>
  </si>
  <si>
    <t>Address</t>
  </si>
  <si>
    <t>Telephone Number for Service</t>
  </si>
  <si>
    <t>Start Date</t>
  </si>
  <si>
    <t>Service</t>
  </si>
  <si>
    <t>New Router Required</t>
  </si>
  <si>
    <t>Mac Code</t>
  </si>
  <si>
    <t>Drop Down Menus</t>
  </si>
  <si>
    <t>1. Yes/No</t>
  </si>
  <si>
    <t>Yes</t>
  </si>
  <si>
    <t>No</t>
  </si>
  <si>
    <t>Router Required</t>
  </si>
  <si>
    <t>2. Services</t>
  </si>
  <si>
    <t>Connect Fibre Res Entry - 20 GB</t>
  </si>
  <si>
    <t>Connect Fibre Res Entry - 50 GB</t>
  </si>
  <si>
    <t>Connect Fibre Res Entry - 150 GB</t>
  </si>
  <si>
    <t>Connect Fibre Res Entry - Unlimited</t>
  </si>
  <si>
    <t>Connect Fibre Res 75 -  150 GB</t>
  </si>
  <si>
    <t>Connect Fibre Res 75 - Unlimited</t>
  </si>
  <si>
    <t>Connect Fibre Res 200 - Unlimited</t>
  </si>
  <si>
    <t>Connect Fibre Res 400 - Unlimited</t>
  </si>
  <si>
    <t>Connect Fibre Res 1000 - Unlimited</t>
  </si>
  <si>
    <t>Connect Fibre 75 - 150GB</t>
  </si>
  <si>
    <t>Connect Fibre 250 - 150GB</t>
  </si>
  <si>
    <t>Connect Fibre 500 - 600GB</t>
  </si>
  <si>
    <t>Connect Fibre 75 (UL) - Unlimited</t>
  </si>
  <si>
    <t>Connect Fibre 400 (UL) - Unlimited</t>
  </si>
  <si>
    <t>Connect Fibre 750 (UL) Unlimited</t>
  </si>
  <si>
    <t>Connect Fibre 900 (UL) - Unlimited</t>
  </si>
  <si>
    <t>Connect Fibre 1 Gig Unlimited</t>
  </si>
  <si>
    <t>3. Service Rental</t>
  </si>
  <si>
    <t>See Price Manual</t>
  </si>
  <si>
    <t>4. Router Provided</t>
  </si>
  <si>
    <t>Yes - Router Required</t>
  </si>
  <si>
    <t>No Router Required</t>
  </si>
  <si>
    <t xml:space="preserve">Note : FTTP is the default installation. Please select VDSL Cable Connect only where it is known that the End User has no option for FTTP and has current VDSL service. </t>
  </si>
  <si>
    <t>5. Router Cost</t>
  </si>
  <si>
    <t>n/a</t>
  </si>
  <si>
    <t>2. Core Services</t>
  </si>
  <si>
    <t>11. Connection Charge</t>
  </si>
  <si>
    <t>End User Information</t>
  </si>
  <si>
    <t>Service Information</t>
  </si>
  <si>
    <t>Tariffs</t>
  </si>
  <si>
    <t>7.  IP Lines</t>
  </si>
  <si>
    <t>Single Static</t>
  </si>
  <si>
    <t>Single Dynamic</t>
  </si>
  <si>
    <t>Multiple Static *</t>
  </si>
  <si>
    <t>Multiple Dynamic</t>
  </si>
  <si>
    <t>Order Number</t>
  </si>
  <si>
    <t>Service Required</t>
  </si>
  <si>
    <t>A End Address (Where applicable - VDSL or LABS)</t>
  </si>
  <si>
    <t>B End Address (Where applicable - VDSL or LABS)</t>
  </si>
  <si>
    <t>No. of circuits required</t>
  </si>
  <si>
    <t>Exchange for OLT Connections</t>
  </si>
  <si>
    <t>Proposed Start Date</t>
  </si>
  <si>
    <t xml:space="preserve">Rack Location </t>
  </si>
  <si>
    <t>Connection Charge</t>
  </si>
  <si>
    <t>Monthly Rental Charge</t>
  </si>
  <si>
    <t>8. Engineer Charges</t>
  </si>
  <si>
    <t>Beverley</t>
  </si>
  <si>
    <t>9. Domains</t>
  </si>
  <si>
    <t>.co.uk &amp; .com</t>
  </si>
  <si>
    <t>.com</t>
  </si>
  <si>
    <t>Virtual Cable Connect  (per 1Gb VLAN)</t>
  </si>
  <si>
    <t>10. Domain Charges</t>
  </si>
  <si>
    <t>Postcode</t>
  </si>
  <si>
    <t>Telephone Number 
for Service</t>
  </si>
  <si>
    <t>Contract Term</t>
  </si>
  <si>
    <t>Required
Start Date</t>
  </si>
  <si>
    <t>Estimated Switchover Date</t>
  </si>
  <si>
    <t>New Router Requuired</t>
  </si>
  <si>
    <t>Router Deliver Address</t>
  </si>
  <si>
    <t>Order Status</t>
  </si>
  <si>
    <t>Clean</t>
  </si>
  <si>
    <t>Rejected</t>
  </si>
  <si>
    <t>Value Add</t>
  </si>
  <si>
    <t>One-Off Charge</t>
  </si>
  <si>
    <t>Service Provided</t>
  </si>
  <si>
    <t>Domain Name</t>
  </si>
  <si>
    <t>Domain Type</t>
  </si>
  <si>
    <t>Service Information - To Be Completed by Kcom</t>
  </si>
  <si>
    <t>Nodename</t>
  </si>
  <si>
    <t xml:space="preserve"> Password</t>
  </si>
  <si>
    <t>Enquiry Number</t>
  </si>
  <si>
    <t>SLA Calculation</t>
  </si>
  <si>
    <t>Categorising by Order Type</t>
  </si>
  <si>
    <t>WITH BLANKS</t>
  </si>
  <si>
    <t>WITHOUT BLANKS (1)</t>
  </si>
  <si>
    <t>Domain Monthly Rental</t>
  </si>
  <si>
    <t>Calculating Costs</t>
  </si>
  <si>
    <t>Service Add - Ons</t>
  </si>
  <si>
    <t>Summary of Charges</t>
  </si>
  <si>
    <t>Monthly Rental</t>
  </si>
  <si>
    <t>Additional Charges (Monthly)</t>
  </si>
  <si>
    <t>Router Charge (Inc. £4.25 delivery charge)</t>
  </si>
  <si>
    <t>Additional Charges(One-Off)</t>
  </si>
  <si>
    <t>Monthly Charge</t>
  </si>
  <si>
    <t>One-Off Charges</t>
  </si>
  <si>
    <t>Information for the summary</t>
  </si>
  <si>
    <t>DSL Nodename</t>
  </si>
  <si>
    <t>DSL Password</t>
  </si>
  <si>
    <t>Service Live Date</t>
  </si>
  <si>
    <t>IP Address</t>
  </si>
  <si>
    <t>Additional Charges 
(Monthly)</t>
  </si>
  <si>
    <t>Additional Charges
(One-Off)</t>
  </si>
  <si>
    <t>Addtional Information / Reason for rejection</t>
  </si>
  <si>
    <t>Wholesale FibreLine Local Access Price List</t>
  </si>
  <si>
    <t>Look Up Reference Columns</t>
  </si>
  <si>
    <t xml:space="preserve">End User Connection Charges </t>
  </si>
  <si>
    <t>Connection Charges</t>
  </si>
  <si>
    <t>Ex. VAT</t>
  </si>
  <si>
    <t>WFLLA End User New Provide*: Standard installation; ONT within 50 metres (usable of fibre length) of entrance</t>
  </si>
  <si>
    <t>WFLLA Communications Provider to CP Migration - same service / same End User Site</t>
  </si>
  <si>
    <t>WFLLA Communications Provider to CP Migration - different service / same End User Site</t>
  </si>
  <si>
    <t>Migration from Connect Provider Broadband Fibre to WFLLA Communications – same CP / same or different service / same End User Site</t>
  </si>
  <si>
    <t xml:space="preserve">Wholesale FibreLine Local Access (WFLLA) Fixed Charges </t>
  </si>
  <si>
    <t xml:space="preserve">End User Fixed Charges </t>
  </si>
  <si>
    <t>Fixed Charges</t>
  </si>
  <si>
    <t xml:space="preserve">WFLLA Cancel/Amend/Modify – Proposed Start Date amend, Order amend, Order cancellation, Service Level amend </t>
  </si>
  <si>
    <t>WFLLA Change Tariff Charge (End User Access Modify)</t>
  </si>
  <si>
    <t>WFLLA Cancellation Charge payable when the CP cancels an Order prior to the Proposed Start Date</t>
  </si>
  <si>
    <t>WFLLA Cancellation Charge payable when an Order is cancelled after it has been suspended pursuant to the Agreement</t>
  </si>
  <si>
    <t xml:space="preserve">WFLLA Cancellation Charge payable when an Order is rejected by KCOM for the reasons set out in the Agreement </t>
  </si>
  <si>
    <r>
      <t>No.of OLTs</t>
    </r>
    <r>
      <rPr>
        <sz val="8"/>
        <color theme="1"/>
        <rFont val="Calibri"/>
        <family val="2"/>
        <scheme val="minor"/>
      </rPr>
      <t xml:space="preserve"> (driving Virtual Cable Connects)</t>
    </r>
  </si>
  <si>
    <t>Reference Data</t>
  </si>
  <si>
    <t xml:space="preserve">Connection </t>
  </si>
  <si>
    <t>Rental p.a.</t>
  </si>
  <si>
    <t>Markers</t>
  </si>
  <si>
    <t>Transition SLA 2</t>
  </si>
  <si>
    <t>Only</t>
  </si>
  <si>
    <t>Civic</t>
  </si>
  <si>
    <t>Transition SLA 3</t>
  </si>
  <si>
    <t>To be validated</t>
  </si>
  <si>
    <t>East</t>
  </si>
  <si>
    <t>Data Only SLA 2</t>
  </si>
  <si>
    <t>Kirkella</t>
  </si>
  <si>
    <t>Data Only SLA 3</t>
  </si>
  <si>
    <t>Newland</t>
  </si>
  <si>
    <t>Virtual Fibre Line CableConnect Cease</t>
  </si>
  <si>
    <t>N/A</t>
  </si>
  <si>
    <t>These will be by SPECIAL REQUEST only</t>
  </si>
  <si>
    <t xml:space="preserve">Virtual Fibre Line CableConnect VLAN moves </t>
  </si>
  <si>
    <t xml:space="preserve">Wholesale FibreLine Local Access End User Rental Charges </t>
  </si>
  <si>
    <t>Data Only End User Rental Charges</t>
  </si>
  <si>
    <t>Transition* End User Rental Charges</t>
  </si>
  <si>
    <t>Operative Date</t>
  </si>
  <si>
    <t xml:space="preserve">Per Month  </t>
  </si>
  <si>
    <t>Per Month</t>
  </si>
  <si>
    <t>Column Number for Calculation</t>
  </si>
  <si>
    <t>Services below are by special request only and not BAU within form</t>
  </si>
  <si>
    <t xml:space="preserve">Other Services Required </t>
  </si>
  <si>
    <t>Supporting services will include a combination of :</t>
  </si>
  <si>
    <t>Ancillary Services {Co-location, Exterior Cable Connect , Internal Cable connect}</t>
  </si>
  <si>
    <t>Local Access Backhaul Service</t>
  </si>
  <si>
    <t>Ethernet Connect Access Services</t>
  </si>
  <si>
    <r>
      <t>Time Related Charges</t>
    </r>
    <r>
      <rPr>
        <sz val="10"/>
        <color rgb="FFFC8500"/>
        <rFont val="Arial"/>
        <family val="2"/>
      </rPr>
      <t xml:space="preserve"> - </t>
    </r>
    <r>
      <rPr>
        <b/>
        <sz val="10"/>
        <color rgb="FFFC8500"/>
        <rFont val="Arial"/>
        <family val="2"/>
      </rPr>
      <t>Call Out, Visit, Missed Appointment and Expedite Charges</t>
    </r>
  </si>
  <si>
    <t xml:space="preserve">Time Related Charges are payable where the CP requests the additional Services as set out in the table immediately below.  </t>
  </si>
  <si>
    <t xml:space="preserve">Call Out Charges </t>
  </si>
  <si>
    <t>Until</t>
  </si>
  <si>
    <t>Standard Visit Charge (For Each Site Visit) Ex. VAT</t>
  </si>
  <si>
    <t>Hourly Rate per Hour or part thereof</t>
  </si>
  <si>
    <t>Minimum Hours</t>
  </si>
  <si>
    <t>Minimum Call Out Charge Ex. VAT</t>
  </si>
  <si>
    <t>Call Out Charge; No KCOM Fault Found for visits made during TTR hours*</t>
  </si>
  <si>
    <t>Missed Appointment Fee**</t>
  </si>
  <si>
    <t>* The Call Out Charge excludes any Charges for equipment and materials that KCOM supplies during a ‘No KCOM Fault Found Visit’.  The CP shall pay for such equipment and materials at cost-price plus 15%.</t>
  </si>
  <si>
    <t>** The CP will be subject to a Missed Appointment Fee if a KCOM engineer has been dispatched to an End User Site and:</t>
  </si>
  <si>
    <r>
      <t>(a)</t>
    </r>
    <r>
      <rPr>
        <sz val="10"/>
        <color rgb="FF6E6259"/>
        <rFont val="Times New Roman"/>
        <family val="1"/>
      </rPr>
      <t xml:space="preserve">            </t>
    </r>
    <r>
      <rPr>
        <sz val="10"/>
        <color rgb="FF6E6259"/>
        <rFont val="Arial"/>
        <family val="2"/>
      </rPr>
      <t>the appointment is cancelled by the CP and/or the End User after the engineer has been dispatched;</t>
    </r>
  </si>
  <si>
    <r>
      <t>(b)</t>
    </r>
    <r>
      <rPr>
        <sz val="10"/>
        <color rgb="FF6E6259"/>
        <rFont val="Times New Roman"/>
        <family val="1"/>
      </rPr>
      <t xml:space="preserve">            </t>
    </r>
    <r>
      <rPr>
        <sz val="10"/>
        <color rgb="FF6E6259"/>
        <rFont val="Arial"/>
        <family val="2"/>
      </rPr>
      <t>the person in attendance at the End User Site is under the age of 18;</t>
    </r>
  </si>
  <si>
    <r>
      <t>(c)</t>
    </r>
    <r>
      <rPr>
        <sz val="10"/>
        <color rgb="FF6E6259"/>
        <rFont val="Times New Roman"/>
        <family val="1"/>
      </rPr>
      <t xml:space="preserve">            </t>
    </r>
    <r>
      <rPr>
        <sz val="10"/>
        <color rgb="FF6E6259"/>
        <rFont val="Arial"/>
        <family val="2"/>
      </rPr>
      <t>there is no one at the End User Site;</t>
    </r>
  </si>
  <si>
    <r>
      <t>(d)</t>
    </r>
    <r>
      <rPr>
        <sz val="10"/>
        <color rgb="FF6E6259"/>
        <rFont val="Times New Roman"/>
        <family val="1"/>
      </rPr>
      <t xml:space="preserve">            </t>
    </r>
    <r>
      <rPr>
        <sz val="10"/>
        <color rgb="FF6E6259"/>
        <rFont val="Arial"/>
        <family val="2"/>
      </rPr>
      <t>there is no one at the End User Site who knows what work is required or who is otherwise authorised to agree it;</t>
    </r>
  </si>
  <si>
    <r>
      <t>(e)</t>
    </r>
    <r>
      <rPr>
        <sz val="10"/>
        <color rgb="FF6E6259"/>
        <rFont val="Times New Roman"/>
        <family val="1"/>
      </rPr>
      <t xml:space="preserve">            </t>
    </r>
    <r>
      <rPr>
        <sz val="10"/>
        <color rgb="FF6E6259"/>
        <rFont val="Arial"/>
        <family val="2"/>
      </rPr>
      <t>the CP and/or the End User ask the KCOM engineer to call back at an alternative time;</t>
    </r>
  </si>
  <si>
    <r>
      <t>(f)</t>
    </r>
    <r>
      <rPr>
        <sz val="10"/>
        <color rgb="FF6E6259"/>
        <rFont val="Times New Roman"/>
        <family val="1"/>
      </rPr>
      <t xml:space="preserve">             </t>
    </r>
    <r>
      <rPr>
        <sz val="10"/>
        <color rgb="FF6E6259"/>
        <rFont val="Arial"/>
        <family val="2"/>
      </rPr>
      <t>the KCOM engineer is refused entry to the End User Site;</t>
    </r>
  </si>
  <si>
    <r>
      <t>(g)</t>
    </r>
    <r>
      <rPr>
        <sz val="10"/>
        <color rgb="FF6E6259"/>
        <rFont val="Times New Roman"/>
        <family val="1"/>
      </rPr>
      <t xml:space="preserve">           </t>
    </r>
    <r>
      <rPr>
        <sz val="10"/>
        <color rgb="FF6E6259"/>
        <rFont val="Arial"/>
        <family val="2"/>
      </rPr>
      <t>installation of the Services cannot proceed due to any other CP or End User related issue e.g. no available power sockets or there are insufficient power sockets and/or there is insufficient wall space.</t>
    </r>
  </si>
  <si>
    <t xml:space="preserve">*** The Expedite Charge is payable in addition to the WFLLA End User New Provide Connection Charge. The Expedite Charge shall only be payable by the CP if KCOM provides the Services by the revised Proposed Start Date.  </t>
  </si>
  <si>
    <t>WFLLA End User Services</t>
  </si>
  <si>
    <t>Transaction Type (New Provide/Migration/Cease/Regrade)</t>
  </si>
  <si>
    <t>End User Address</t>
  </si>
  <si>
    <t>Transition or Data Only
&amp; Service Level</t>
  </si>
  <si>
    <t>Circuit Number
 [for MACDs]</t>
  </si>
  <si>
    <t>Existing Service [for MACDs]</t>
  </si>
  <si>
    <t>WFLLA Core Services</t>
  </si>
  <si>
    <r>
      <rPr>
        <b/>
        <sz val="11"/>
        <rFont val="Arial"/>
        <family val="2"/>
      </rPr>
      <t>New</t>
    </r>
    <r>
      <rPr>
        <sz val="11"/>
        <rFont val="Arial"/>
        <family val="2"/>
      </rPr>
      <t xml:space="preserve"> Virtual Cable Connect Reference [if transferring]</t>
    </r>
  </si>
  <si>
    <r>
      <rPr>
        <b/>
        <sz val="11"/>
        <rFont val="Arial"/>
        <family val="2"/>
      </rPr>
      <t>Current</t>
    </r>
    <r>
      <rPr>
        <sz val="11"/>
        <rFont val="Arial"/>
        <family val="2"/>
      </rPr>
      <t xml:space="preserve"> Virtual Cable Connect Reference</t>
    </r>
  </si>
  <si>
    <t>Agent Remote Identifier (ARI)</t>
  </si>
  <si>
    <t>Cancel</t>
  </si>
  <si>
    <t>Amend/Modify</t>
  </si>
  <si>
    <t>£7.94 </t>
  </si>
  <si>
    <t>£11.04 </t>
  </si>
  <si>
    <t>Deleted</t>
  </si>
  <si>
    <t>Version 003</t>
  </si>
  <si>
    <t>Expedite of a WFLLA FTTP Installation Order*** Category 1 and 2</t>
  </si>
  <si>
    <t>Expedite of a WFLLA FTTP Installation Order*** Category 3 and 4</t>
  </si>
  <si>
    <t>End User Contact Name</t>
  </si>
  <si>
    <t>End User Contact Number</t>
  </si>
  <si>
    <t>FibreLine LA 33/33</t>
  </si>
  <si>
    <t>WFLLA FTTP Download Speed</t>
  </si>
  <si>
    <t>/ Upload Speed</t>
  </si>
  <si>
    <t>WFLLA FTTC Download Speed</t>
  </si>
  <si>
    <t xml:space="preserve">Transition* End User Rental Charges </t>
  </si>
  <si>
    <t>Service Level 2</t>
  </si>
  <si>
    <t>Service Level 3</t>
  </si>
  <si>
    <t>33 Mbps / 33Mbps</t>
  </si>
  <si>
    <t>FibreLine LA 53/53</t>
  </si>
  <si>
    <t>53Mbps / 53Mbps</t>
  </si>
  <si>
    <t>FibreLine LA 83/83</t>
  </si>
  <si>
    <t>83Mbps / 83Mbps</t>
  </si>
  <si>
    <t>FibreLine LA 106/106</t>
  </si>
  <si>
    <t>106Mbps / 106Mbps</t>
  </si>
  <si>
    <t>FibreLine LA 185/185</t>
  </si>
  <si>
    <t>185Mbps / 185Mbps</t>
  </si>
  <si>
    <t>FibreLine LA 318/318</t>
  </si>
  <si>
    <t>318Mbps / 318Mbps</t>
  </si>
  <si>
    <t>FibreLine LA 440/440</t>
  </si>
  <si>
    <t>440Mbps / 440Mbps</t>
  </si>
  <si>
    <t>FibreLine LA 530/530</t>
  </si>
  <si>
    <t>530Mbps / 530Mbps</t>
  </si>
  <si>
    <t>795Mbps / 550Mbps</t>
  </si>
  <si>
    <t>954Mbps / 550Mbps</t>
  </si>
  <si>
    <t>FibreLine LA 795/550</t>
  </si>
  <si>
    <t>FibreLine LA 954/550</t>
  </si>
  <si>
    <t>Please email the completed form to wholesaleservice@kcom.com</t>
  </si>
  <si>
    <t xml:space="preserve">Please email the completed form to wholesaleservice@kcom.com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</si>
</sst>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7" formatCode="&quot;£&quot;#,##0.00;\-&quot;£&quot;#,##0.00"/>
    <numFmt numFmtId="8" formatCode="&quot;£&quot;#,##0.00;[Red]\-&quot;£&quot;#,##0.00"/>
    <numFmt numFmtId="44" formatCode="_-&quot;£&quot;* #,##0.00_-;\-&quot;£&quot;* #,##0.00_-;_-&quot;£&quot;* &quot;-&quot;??_-;_-@_-"/>
    <numFmt numFmtId="164" formatCode="&quot;£&quot;#,##0.00"/>
    <numFmt numFmtId="165" formatCode="0;\-0;;@"/>
    <numFmt numFmtId="166" formatCode="dd/mm/yyyy;@"/>
  </numFmts>
  <fonts count="63" x14ac:knownFonts="1">
    <font>
      <sz val="11"/>
      <color theme="1"/>
      <name val="Calibri"/>
      <family val="2"/>
      <scheme val="minor"/>
    </font>
    <font>
      <sz val="11"/>
      <color theme="1"/>
      <name val="Calibri"/>
      <family val="2"/>
      <scheme val="minor"/>
    </font>
    <font>
      <sz val="10"/>
      <color theme="1"/>
      <name val="Arial"/>
      <family val="2"/>
    </font>
    <font>
      <sz val="11"/>
      <color theme="1"/>
      <name val="Arial"/>
      <family val="2"/>
    </font>
    <font>
      <sz val="32"/>
      <color theme="1"/>
      <name val="Arial"/>
      <family val="2"/>
    </font>
    <font>
      <b/>
      <sz val="32"/>
      <color theme="1"/>
      <name val="Arial"/>
      <family val="2"/>
    </font>
    <font>
      <b/>
      <sz val="11"/>
      <color rgb="FFFC8500"/>
      <name val="Arial"/>
      <family val="2"/>
    </font>
    <font>
      <b/>
      <sz val="10.5"/>
      <color theme="6"/>
      <name val="Arial"/>
      <family val="2"/>
    </font>
    <font>
      <sz val="10.5"/>
      <color theme="1"/>
      <name val="Arial"/>
      <family val="2"/>
    </font>
    <font>
      <b/>
      <sz val="12"/>
      <color theme="0"/>
      <name val="Arial"/>
      <family val="2"/>
    </font>
    <font>
      <b/>
      <sz val="14"/>
      <color theme="0"/>
      <name val="Arial"/>
      <family val="2"/>
    </font>
    <font>
      <sz val="14"/>
      <color theme="1"/>
      <name val="Arial"/>
      <family val="2"/>
    </font>
    <font>
      <sz val="9"/>
      <name val="Arial"/>
      <family val="2"/>
    </font>
    <font>
      <sz val="9"/>
      <color theme="0"/>
      <name val="Arial"/>
      <family val="2"/>
    </font>
    <font>
      <b/>
      <sz val="10"/>
      <color theme="3"/>
      <name val="Arial"/>
      <family val="2"/>
    </font>
    <font>
      <sz val="9"/>
      <color theme="1"/>
      <name val="Arial"/>
      <family val="2"/>
    </font>
    <font>
      <b/>
      <sz val="10"/>
      <color theme="1"/>
      <name val="Arial"/>
      <family val="2"/>
    </font>
    <font>
      <b/>
      <sz val="11"/>
      <color theme="0"/>
      <name val="Arial"/>
      <family val="2"/>
    </font>
    <font>
      <sz val="14"/>
      <name val="Arial"/>
      <family val="2"/>
    </font>
    <font>
      <sz val="11"/>
      <color theme="0"/>
      <name val="Arial"/>
      <family val="2"/>
    </font>
    <font>
      <sz val="10"/>
      <name val="Arial"/>
      <family val="2"/>
    </font>
    <font>
      <b/>
      <sz val="14"/>
      <color rgb="FF6E6259"/>
      <name val="Arial"/>
      <family val="2"/>
    </font>
    <font>
      <sz val="11"/>
      <name val="Arial"/>
      <family val="2"/>
    </font>
    <font>
      <b/>
      <sz val="10"/>
      <color theme="0"/>
      <name val="Arial"/>
      <family val="2"/>
    </font>
    <font>
      <b/>
      <sz val="11"/>
      <color theme="1"/>
      <name val="Arial"/>
      <family val="2"/>
    </font>
    <font>
      <sz val="14"/>
      <color theme="0"/>
      <name val="Arial"/>
      <family val="2"/>
    </font>
    <font>
      <sz val="10"/>
      <color theme="6"/>
      <name val="Arial"/>
      <family val="2"/>
    </font>
    <font>
      <b/>
      <sz val="10"/>
      <name val="Arial"/>
      <family val="2"/>
    </font>
    <font>
      <sz val="9"/>
      <color theme="6"/>
      <name val="Arial"/>
      <family val="2"/>
    </font>
    <font>
      <sz val="14"/>
      <color rgb="FF6E6259"/>
      <name val="Arial"/>
      <family val="2"/>
    </font>
    <font>
      <sz val="10"/>
      <color rgb="FF807F83"/>
      <name val="Arial"/>
      <family val="2"/>
    </font>
    <font>
      <sz val="11"/>
      <color rgb="FF807F83"/>
      <name val="Arial"/>
      <family val="2"/>
    </font>
    <font>
      <sz val="11"/>
      <color rgb="FFFF0000"/>
      <name val="Arial"/>
      <family val="2"/>
    </font>
    <font>
      <b/>
      <sz val="14"/>
      <color rgb="FFFC8500"/>
      <name val="Arial"/>
      <family val="2"/>
    </font>
    <font>
      <sz val="14"/>
      <color rgb="FFFC8500"/>
      <name val="Arial"/>
      <family val="2"/>
    </font>
    <font>
      <sz val="11"/>
      <color rgb="FF6E6259"/>
      <name val="Arial"/>
      <family val="2"/>
    </font>
    <font>
      <sz val="10"/>
      <color rgb="FF6E6259"/>
      <name val="Arial"/>
      <family val="2"/>
    </font>
    <font>
      <sz val="9"/>
      <color rgb="FFFF0000"/>
      <name val="Arial"/>
      <family val="2"/>
    </font>
    <font>
      <sz val="8"/>
      <name val="Arial"/>
      <family val="2"/>
    </font>
    <font>
      <sz val="8"/>
      <color theme="1"/>
      <name val="Arial"/>
      <family val="2"/>
    </font>
    <font>
      <b/>
      <sz val="8"/>
      <color theme="6"/>
      <name val="Arial"/>
      <family val="2"/>
    </font>
    <font>
      <sz val="8"/>
      <color theme="6"/>
      <name val="Arial"/>
      <family val="2"/>
    </font>
    <font>
      <b/>
      <sz val="18"/>
      <color rgb="FF6E6259"/>
      <name val="Arial"/>
      <family val="2"/>
    </font>
    <font>
      <b/>
      <sz val="11"/>
      <color rgb="FFFFFFFF"/>
      <name val="Arial"/>
      <family val="2"/>
    </font>
    <font>
      <sz val="11"/>
      <color rgb="FFFFFFFF"/>
      <name val="Arial"/>
      <family val="2"/>
    </font>
    <font>
      <sz val="10"/>
      <color rgb="FFFFFFFF"/>
      <name val="Arial"/>
      <family val="2"/>
    </font>
    <font>
      <sz val="8"/>
      <color rgb="FFFFFFFF"/>
      <name val="Arial"/>
      <family val="2"/>
    </font>
    <font>
      <b/>
      <sz val="10"/>
      <color rgb="FFFC8500"/>
      <name val="Arial"/>
      <family val="2"/>
    </font>
    <font>
      <sz val="8"/>
      <name val="Calibri"/>
      <family val="2"/>
      <scheme val="minor"/>
    </font>
    <font>
      <sz val="11"/>
      <color rgb="FFFF0000"/>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
      <b/>
      <sz val="9"/>
      <color rgb="FFFFFFFF"/>
      <name val="Arial"/>
      <family val="2"/>
    </font>
    <font>
      <b/>
      <sz val="8"/>
      <color rgb="FFFFFFFF"/>
      <name val="Arial"/>
      <family val="2"/>
    </font>
    <font>
      <sz val="9"/>
      <color rgb="FFFFFFFF"/>
      <name val="Arial"/>
      <family val="2"/>
    </font>
    <font>
      <sz val="10"/>
      <color rgb="FF6E6259"/>
      <name val="Times New Roman"/>
      <family val="1"/>
    </font>
    <font>
      <b/>
      <sz val="10"/>
      <color theme="1"/>
      <name val="Calibri"/>
      <family val="2"/>
      <scheme val="minor"/>
    </font>
    <font>
      <sz val="10"/>
      <color rgb="FFFC8500"/>
      <name val="Arial"/>
      <family val="2"/>
    </font>
    <font>
      <sz val="9"/>
      <color indexed="81"/>
      <name val="Tahoma"/>
      <family val="2"/>
    </font>
    <font>
      <b/>
      <sz val="9"/>
      <color indexed="81"/>
      <name val="Tahoma"/>
      <family val="2"/>
    </font>
    <font>
      <b/>
      <sz val="11"/>
      <name val="Arial"/>
      <family val="2"/>
    </font>
    <font>
      <sz val="11"/>
      <color rgb="FF595959"/>
      <name val="Arial"/>
      <family val="2"/>
    </font>
  </fonts>
  <fills count="16">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rgb="FF6E6259"/>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C8500"/>
        <bgColor indexed="64"/>
      </patternFill>
    </fill>
    <fill>
      <patternFill patternType="solid">
        <fgColor theme="3"/>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0" tint="-0.34998626667073579"/>
        <bgColor indexed="64"/>
      </patternFill>
    </fill>
    <fill>
      <patternFill patternType="solid">
        <fgColor theme="5"/>
        <bgColor indexed="64"/>
      </patternFill>
    </fill>
    <fill>
      <patternFill patternType="solid">
        <fgColor theme="5" tint="0.39997558519241921"/>
        <bgColor indexed="64"/>
      </patternFill>
    </fill>
    <fill>
      <patternFill patternType="solid">
        <fgColor rgb="FF00B0F0"/>
        <bgColor indexed="64"/>
      </patternFill>
    </fill>
    <fill>
      <patternFill patternType="solid">
        <fgColor theme="9" tint="0.59999389629810485"/>
        <bgColor indexed="64"/>
      </patternFill>
    </fill>
  </fills>
  <borders count="50">
    <border>
      <left/>
      <right/>
      <top/>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medium">
        <color theme="6"/>
      </left>
      <right/>
      <top style="medium">
        <color theme="6"/>
      </top>
      <bottom/>
      <diagonal/>
    </border>
    <border>
      <left/>
      <right/>
      <top style="medium">
        <color theme="6"/>
      </top>
      <bottom/>
      <diagonal/>
    </border>
    <border>
      <left/>
      <right style="medium">
        <color theme="6"/>
      </right>
      <top style="medium">
        <color theme="6"/>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theme="3" tint="0.79998168889431442"/>
      </left>
      <right style="thin">
        <color auto="1"/>
      </right>
      <top style="thin">
        <color auto="1"/>
      </top>
      <bottom style="thin">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thin">
        <color indexed="64"/>
      </top>
      <bottom style="double">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style="thin">
        <color auto="1"/>
      </right>
      <top style="thin">
        <color indexed="64"/>
      </top>
      <bottom style="double">
        <color indexed="64"/>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rgb="FFFFFFFF"/>
      </left>
      <right style="medium">
        <color rgb="FFFFFFFF"/>
      </right>
      <top style="medium">
        <color rgb="FFFFFFFF"/>
      </top>
      <bottom/>
      <diagonal/>
    </border>
    <border>
      <left style="medium">
        <color rgb="FFFFFFFF"/>
      </left>
      <right style="medium">
        <color rgb="FFFFFFFF"/>
      </right>
      <top/>
      <bottom/>
      <diagonal/>
    </border>
    <border>
      <left style="medium">
        <color rgb="FFFFFFFF"/>
      </left>
      <right style="medium">
        <color rgb="FFFFFFFF"/>
      </right>
      <top/>
      <bottom style="medium">
        <color indexed="64"/>
      </bottom>
      <diagonal/>
    </border>
    <border>
      <left/>
      <right style="medium">
        <color rgb="FFFFFFFF"/>
      </right>
      <top style="medium">
        <color rgb="FFFFFFFF"/>
      </top>
      <bottom/>
      <diagonal/>
    </border>
    <border>
      <left/>
      <right style="medium">
        <color rgb="FFFFFFFF"/>
      </right>
      <top/>
      <bottom/>
      <diagonal/>
    </border>
    <border>
      <left/>
      <right style="medium">
        <color rgb="FFFFFFFF"/>
      </right>
      <top/>
      <bottom style="medium">
        <color indexed="64"/>
      </bottom>
      <diagonal/>
    </border>
    <border>
      <left/>
      <right style="medium">
        <color rgb="FFFFFFFF"/>
      </right>
      <top/>
      <bottom style="medium">
        <color rgb="FFFFFFFF"/>
      </bottom>
      <diagonal/>
    </border>
    <border>
      <left style="medium">
        <color rgb="FFFFFFFF"/>
      </left>
      <right style="medium">
        <color rgb="FFFFFFFF"/>
      </right>
      <top/>
      <bottom style="medium">
        <color rgb="FFFFFFFF"/>
      </bottom>
      <diagonal/>
    </border>
    <border>
      <left style="medium">
        <color rgb="FFFFFFFF"/>
      </left>
      <right/>
      <top style="medium">
        <color rgb="FFFFFFFF"/>
      </top>
      <bottom/>
      <diagonal/>
    </border>
    <border>
      <left style="medium">
        <color rgb="FFFFFFFF"/>
      </left>
      <right/>
      <top/>
      <bottom/>
      <diagonal/>
    </border>
    <border>
      <left style="medium">
        <color rgb="FFFFFFFF"/>
      </left>
      <right/>
      <top/>
      <bottom style="medium">
        <color rgb="FFFFFFFF"/>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363">
    <xf numFmtId="0" fontId="0" fillId="0" borderId="0" xfId="0"/>
    <xf numFmtId="0" fontId="2" fillId="2" borderId="0" xfId="0" applyFont="1" applyFill="1" applyProtection="1">
      <protection hidden="1"/>
    </xf>
    <xf numFmtId="0" fontId="2" fillId="2" borderId="0" xfId="0" applyFont="1" applyFill="1" applyAlignment="1" applyProtection="1">
      <alignment wrapText="1"/>
      <protection hidden="1"/>
    </xf>
    <xf numFmtId="0" fontId="3" fillId="2" borderId="1" xfId="0" applyFont="1" applyFill="1" applyBorder="1" applyProtection="1">
      <protection hidden="1"/>
    </xf>
    <xf numFmtId="0" fontId="3" fillId="2" borderId="2" xfId="0" applyFont="1" applyFill="1" applyBorder="1" applyProtection="1">
      <protection hidden="1"/>
    </xf>
    <xf numFmtId="0" fontId="2" fillId="2" borderId="2" xfId="0" applyFont="1" applyFill="1" applyBorder="1" applyProtection="1">
      <protection hidden="1"/>
    </xf>
    <xf numFmtId="0" fontId="2" fillId="2" borderId="3" xfId="0" applyFont="1" applyFill="1" applyBorder="1" applyProtection="1">
      <protection hidden="1"/>
    </xf>
    <xf numFmtId="0" fontId="2" fillId="2" borderId="4" xfId="0" applyFont="1" applyFill="1" applyBorder="1" applyProtection="1">
      <protection hidden="1"/>
    </xf>
    <xf numFmtId="0" fontId="3" fillId="2" borderId="4" xfId="0" applyFont="1" applyFill="1" applyBorder="1" applyProtection="1">
      <protection hidden="1"/>
    </xf>
    <xf numFmtId="0" fontId="3" fillId="2" borderId="0" xfId="0" applyFont="1" applyFill="1" applyProtection="1">
      <protection hidden="1"/>
    </xf>
    <xf numFmtId="0" fontId="4" fillId="2" borderId="0" xfId="0" applyFont="1" applyFill="1" applyAlignment="1" applyProtection="1">
      <alignment horizontal="left" vertical="top" indent="11"/>
      <protection hidden="1"/>
    </xf>
    <xf numFmtId="0" fontId="3" fillId="2" borderId="0" xfId="0" applyFont="1" applyFill="1" applyAlignment="1" applyProtection="1">
      <alignment horizontal="left" indent="1"/>
      <protection hidden="1"/>
    </xf>
    <xf numFmtId="0" fontId="2" fillId="2" borderId="5" xfId="0" applyFont="1" applyFill="1" applyBorder="1" applyProtection="1">
      <protection hidden="1"/>
    </xf>
    <xf numFmtId="0" fontId="5" fillId="2" borderId="0" xfId="0" applyFont="1" applyFill="1" applyProtection="1">
      <protection hidden="1"/>
    </xf>
    <xf numFmtId="0" fontId="6" fillId="2" borderId="0" xfId="0" applyFont="1" applyFill="1" applyProtection="1">
      <protection hidden="1"/>
    </xf>
    <xf numFmtId="0" fontId="7" fillId="2" borderId="0" xfId="0" applyFont="1" applyFill="1" applyAlignment="1" applyProtection="1">
      <alignment horizontal="left" vertical="top" indent="11"/>
      <protection hidden="1"/>
    </xf>
    <xf numFmtId="0" fontId="3" fillId="2" borderId="0" xfId="0" applyFont="1" applyFill="1" applyAlignment="1" applyProtection="1">
      <alignment vertical="center"/>
      <protection hidden="1"/>
    </xf>
    <xf numFmtId="0" fontId="8" fillId="2" borderId="0" xfId="0" applyFont="1" applyFill="1" applyAlignment="1" applyProtection="1">
      <alignment horizontal="left" vertical="top" indent="11"/>
      <protection hidden="1"/>
    </xf>
    <xf numFmtId="0" fontId="8" fillId="2" borderId="0" xfId="0" applyFont="1" applyFill="1" applyAlignment="1" applyProtection="1">
      <alignment vertical="top" wrapText="1"/>
      <protection hidden="1"/>
    </xf>
    <xf numFmtId="0" fontId="9" fillId="3" borderId="6" xfId="0" applyFont="1" applyFill="1" applyBorder="1" applyAlignment="1" applyProtection="1">
      <alignment horizontal="left" vertical="center" indent="1"/>
      <protection hidden="1"/>
    </xf>
    <xf numFmtId="0" fontId="9" fillId="3" borderId="7" xfId="0" applyFont="1" applyFill="1" applyBorder="1" applyAlignment="1" applyProtection="1">
      <alignment horizontal="center" vertical="center"/>
      <protection hidden="1"/>
    </xf>
    <xf numFmtId="0" fontId="9" fillId="3" borderId="8" xfId="0" applyFont="1" applyFill="1" applyBorder="1" applyAlignment="1" applyProtection="1">
      <alignment horizontal="center" vertical="center"/>
      <protection hidden="1"/>
    </xf>
    <xf numFmtId="14" fontId="11" fillId="2" borderId="10" xfId="0" applyNumberFormat="1" applyFont="1" applyFill="1" applyBorder="1" applyAlignment="1" applyProtection="1">
      <alignment horizontal="left" vertical="center" indent="2"/>
      <protection locked="0"/>
    </xf>
    <xf numFmtId="14" fontId="3" fillId="2" borderId="0" xfId="0" applyNumberFormat="1" applyFont="1" applyFill="1" applyAlignment="1" applyProtection="1">
      <alignment vertical="center"/>
      <protection hidden="1"/>
    </xf>
    <xf numFmtId="0" fontId="12" fillId="5" borderId="11" xfId="0" applyFont="1" applyFill="1" applyBorder="1" applyAlignment="1" applyProtection="1">
      <alignment horizontal="left" vertical="center" indent="1"/>
      <protection hidden="1"/>
    </xf>
    <xf numFmtId="0" fontId="12" fillId="2" borderId="0" xfId="0" applyFont="1" applyFill="1" applyAlignment="1" applyProtection="1">
      <alignment horizontal="left" indent="1"/>
      <protection hidden="1"/>
    </xf>
    <xf numFmtId="0" fontId="13" fillId="3" borderId="11" xfId="0" applyFont="1" applyFill="1" applyBorder="1" applyAlignment="1" applyProtection="1">
      <alignment horizontal="left" vertical="center" indent="1"/>
      <protection hidden="1"/>
    </xf>
    <xf numFmtId="0" fontId="11" fillId="2" borderId="0" xfId="0" applyFont="1" applyFill="1" applyProtection="1">
      <protection hidden="1"/>
    </xf>
    <xf numFmtId="0" fontId="11" fillId="2" borderId="0" xfId="0" applyFont="1" applyFill="1" applyAlignment="1" applyProtection="1">
      <alignment horizontal="left" indent="1"/>
      <protection hidden="1"/>
    </xf>
    <xf numFmtId="14" fontId="3" fillId="2" borderId="0" xfId="0" applyNumberFormat="1" applyFont="1" applyFill="1" applyProtection="1">
      <protection hidden="1"/>
    </xf>
    <xf numFmtId="0" fontId="15" fillId="6" borderId="11" xfId="0" applyFont="1" applyFill="1" applyBorder="1" applyAlignment="1" applyProtection="1">
      <alignment horizontal="left" vertical="center" wrapText="1"/>
      <protection hidden="1"/>
    </xf>
    <xf numFmtId="0" fontId="15" fillId="6" borderId="0" xfId="0" applyFont="1" applyFill="1" applyProtection="1">
      <protection hidden="1"/>
    </xf>
    <xf numFmtId="0" fontId="16" fillId="0" borderId="11" xfId="0" applyFont="1" applyBorder="1" applyAlignment="1" applyProtection="1">
      <alignment horizontal="left"/>
      <protection hidden="1"/>
    </xf>
    <xf numFmtId="0" fontId="2" fillId="0" borderId="11" xfId="0" applyFont="1" applyBorder="1" applyAlignment="1" applyProtection="1">
      <alignment horizontal="center" wrapText="1"/>
      <protection hidden="1"/>
    </xf>
    <xf numFmtId="0" fontId="2" fillId="0" borderId="11" xfId="0" applyFont="1" applyBorder="1" applyAlignment="1" applyProtection="1">
      <alignment horizontal="center"/>
      <protection hidden="1"/>
    </xf>
    <xf numFmtId="0" fontId="3" fillId="0" borderId="11" xfId="0" applyFont="1" applyBorder="1" applyAlignment="1" applyProtection="1">
      <alignment horizontal="center"/>
      <protection hidden="1"/>
    </xf>
    <xf numFmtId="0" fontId="17" fillId="2" borderId="0" xfId="0" applyFont="1" applyFill="1" applyAlignment="1" applyProtection="1">
      <alignment vertical="center"/>
      <protection hidden="1"/>
    </xf>
    <xf numFmtId="0" fontId="16" fillId="2" borderId="11" xfId="0" applyFont="1" applyFill="1" applyBorder="1" applyProtection="1">
      <protection hidden="1"/>
    </xf>
    <xf numFmtId="0" fontId="2" fillId="2" borderId="11" xfId="0" applyFont="1" applyFill="1" applyBorder="1" applyProtection="1">
      <protection hidden="1"/>
    </xf>
    <xf numFmtId="0" fontId="3" fillId="2" borderId="11" xfId="0" applyFont="1" applyFill="1" applyBorder="1" applyAlignment="1" applyProtection="1">
      <alignment horizontal="left" indent="1"/>
      <protection locked="0"/>
    </xf>
    <xf numFmtId="0" fontId="3" fillId="2" borderId="0" xfId="0" applyFont="1" applyFill="1" applyAlignment="1" applyProtection="1">
      <alignment wrapText="1"/>
      <protection hidden="1"/>
    </xf>
    <xf numFmtId="0" fontId="20" fillId="2" borderId="0" xfId="0" applyFont="1" applyFill="1" applyAlignment="1" applyProtection="1">
      <alignment horizontal="left" vertical="center" wrapText="1"/>
      <protection hidden="1"/>
    </xf>
    <xf numFmtId="164" fontId="22" fillId="0" borderId="0" xfId="0" applyNumberFormat="1" applyFont="1"/>
    <xf numFmtId="0" fontId="22" fillId="0" borderId="0" xfId="0" applyFont="1"/>
    <xf numFmtId="0" fontId="22" fillId="0" borderId="11" xfId="0" applyFont="1" applyBorder="1" applyAlignment="1" applyProtection="1">
      <alignment horizontal="center"/>
      <protection hidden="1"/>
    </xf>
    <xf numFmtId="0" fontId="3" fillId="2" borderId="4" xfId="0" applyFont="1" applyFill="1" applyBorder="1" applyAlignment="1" applyProtection="1">
      <alignment horizontal="center" vertical="center"/>
      <protection hidden="1"/>
    </xf>
    <xf numFmtId="164" fontId="2" fillId="0" borderId="11" xfId="0" applyNumberFormat="1" applyFont="1" applyBorder="1" applyAlignment="1" applyProtection="1">
      <alignment horizontal="center"/>
      <protection hidden="1"/>
    </xf>
    <xf numFmtId="0" fontId="23" fillId="2" borderId="4" xfId="0" applyFont="1" applyFill="1" applyBorder="1" applyAlignment="1" applyProtection="1">
      <alignment vertical="center"/>
      <protection hidden="1"/>
    </xf>
    <xf numFmtId="0" fontId="23" fillId="2" borderId="0" xfId="0" applyFont="1" applyFill="1" applyAlignment="1" applyProtection="1">
      <alignment vertical="center"/>
      <protection hidden="1"/>
    </xf>
    <xf numFmtId="0" fontId="15" fillId="2" borderId="11" xfId="0" applyFont="1" applyFill="1" applyBorder="1" applyAlignment="1" applyProtection="1">
      <alignment horizontal="left" vertical="center" wrapText="1"/>
      <protection hidden="1"/>
    </xf>
    <xf numFmtId="0" fontId="15" fillId="2" borderId="0" xfId="0" applyFont="1" applyFill="1" applyProtection="1">
      <protection hidden="1"/>
    </xf>
    <xf numFmtId="0" fontId="24" fillId="0" borderId="11" xfId="0" applyFont="1" applyBorder="1" applyProtection="1">
      <protection hidden="1"/>
    </xf>
    <xf numFmtId="164" fontId="3" fillId="0" borderId="11" xfId="0" applyNumberFormat="1" applyFont="1" applyBorder="1" applyAlignment="1" applyProtection="1">
      <alignment horizontal="center"/>
      <protection hidden="1"/>
    </xf>
    <xf numFmtId="0" fontId="3" fillId="0" borderId="11" xfId="0" applyFont="1" applyBorder="1" applyProtection="1">
      <protection hidden="1"/>
    </xf>
    <xf numFmtId="0" fontId="13" fillId="2" borderId="4" xfId="0" applyFont="1" applyFill="1" applyBorder="1" applyAlignment="1" applyProtection="1">
      <alignment vertical="center"/>
      <protection hidden="1"/>
    </xf>
    <xf numFmtId="0" fontId="24" fillId="0" borderId="11" xfId="0" applyFont="1" applyBorder="1" applyAlignment="1" applyProtection="1">
      <alignment horizontal="left"/>
      <protection hidden="1"/>
    </xf>
    <xf numFmtId="0" fontId="26" fillId="0" borderId="11" xfId="0" applyFont="1" applyBorder="1" applyAlignment="1" applyProtection="1">
      <alignment horizontal="center" wrapText="1"/>
      <protection hidden="1"/>
    </xf>
    <xf numFmtId="0" fontId="15" fillId="2" borderId="4" xfId="0" applyFont="1" applyFill="1" applyBorder="1" applyAlignment="1" applyProtection="1">
      <alignment vertical="center"/>
      <protection hidden="1"/>
    </xf>
    <xf numFmtId="0" fontId="24" fillId="0" borderId="14" xfId="0" applyFont="1" applyBorder="1" applyAlignment="1" applyProtection="1">
      <alignment horizontal="left"/>
      <protection hidden="1"/>
    </xf>
    <xf numFmtId="164" fontId="2" fillId="0" borderId="14" xfId="0" applyNumberFormat="1" applyFont="1" applyBorder="1" applyAlignment="1" applyProtection="1">
      <alignment horizontal="center" wrapText="1"/>
      <protection hidden="1"/>
    </xf>
    <xf numFmtId="0" fontId="3" fillId="0" borderId="14" xfId="0" applyFont="1" applyBorder="1" applyAlignment="1" applyProtection="1">
      <alignment horizontal="center"/>
      <protection hidden="1"/>
    </xf>
    <xf numFmtId="0" fontId="15" fillId="2" borderId="4" xfId="0" applyFont="1" applyFill="1" applyBorder="1" applyProtection="1">
      <protection hidden="1"/>
    </xf>
    <xf numFmtId="0" fontId="27" fillId="2" borderId="12" xfId="0" applyFont="1" applyFill="1" applyBorder="1" applyAlignment="1" applyProtection="1">
      <alignment vertical="center"/>
      <protection hidden="1"/>
    </xf>
    <xf numFmtId="0" fontId="20" fillId="2" borderId="0" xfId="0" applyFont="1" applyFill="1" applyProtection="1">
      <protection hidden="1"/>
    </xf>
    <xf numFmtId="164" fontId="2" fillId="0" borderId="11" xfId="0" applyNumberFormat="1" applyFont="1" applyBorder="1" applyAlignment="1" applyProtection="1">
      <alignment horizontal="center" wrapText="1"/>
      <protection hidden="1"/>
    </xf>
    <xf numFmtId="0" fontId="12" fillId="5" borderId="11" xfId="0" applyFont="1" applyFill="1" applyBorder="1" applyAlignment="1" applyProtection="1">
      <alignment horizontal="left" vertical="center" wrapText="1" indent="1"/>
      <protection hidden="1"/>
    </xf>
    <xf numFmtId="0" fontId="12" fillId="5" borderId="9" xfId="0" applyFont="1" applyFill="1" applyBorder="1" applyAlignment="1" applyProtection="1">
      <alignment horizontal="left" vertical="center" wrapText="1" indent="1"/>
      <protection hidden="1"/>
    </xf>
    <xf numFmtId="0" fontId="2" fillId="5" borderId="10" xfId="0" applyFont="1" applyFill="1" applyBorder="1" applyAlignment="1" applyProtection="1">
      <alignment horizontal="center" vertical="center"/>
      <protection hidden="1"/>
    </xf>
    <xf numFmtId="0" fontId="13" fillId="8" borderId="11" xfId="0" applyFont="1" applyFill="1" applyBorder="1" applyAlignment="1" applyProtection="1">
      <alignment horizontal="center" vertical="center" wrapText="1"/>
      <protection hidden="1"/>
    </xf>
    <xf numFmtId="0" fontId="12" fillId="5" borderId="11" xfId="0" applyFont="1" applyFill="1" applyBorder="1" applyAlignment="1" applyProtection="1">
      <alignment horizontal="center" vertical="center" wrapText="1"/>
      <protection hidden="1"/>
    </xf>
    <xf numFmtId="0" fontId="12" fillId="5" borderId="9" xfId="0" applyFont="1" applyFill="1" applyBorder="1" applyAlignment="1" applyProtection="1">
      <alignment vertical="center" wrapText="1"/>
      <protection hidden="1"/>
    </xf>
    <xf numFmtId="0" fontId="28" fillId="5" borderId="11" xfId="0" applyFont="1" applyFill="1" applyBorder="1" applyAlignment="1" applyProtection="1">
      <alignment horizontal="left" vertical="center" wrapText="1" indent="1"/>
      <protection hidden="1"/>
    </xf>
    <xf numFmtId="0" fontId="15" fillId="5" borderId="9" xfId="0" applyFont="1" applyFill="1" applyBorder="1" applyAlignment="1" applyProtection="1">
      <alignment vertical="center"/>
      <protection hidden="1"/>
    </xf>
    <xf numFmtId="0" fontId="2" fillId="5" borderId="9" xfId="0" applyFont="1" applyFill="1" applyBorder="1" applyAlignment="1" applyProtection="1">
      <alignment vertical="center"/>
      <protection hidden="1"/>
    </xf>
    <xf numFmtId="0" fontId="15" fillId="2" borderId="0" xfId="0" applyFont="1" applyFill="1" applyAlignment="1" applyProtection="1">
      <alignment vertical="center"/>
      <protection hidden="1"/>
    </xf>
    <xf numFmtId="0" fontId="15" fillId="2" borderId="11" xfId="0" applyFont="1" applyFill="1" applyBorder="1" applyAlignment="1" applyProtection="1">
      <alignment horizontal="left" vertical="center" wrapText="1" indent="1"/>
      <protection hidden="1"/>
    </xf>
    <xf numFmtId="0" fontId="15" fillId="2" borderId="9" xfId="0" applyFont="1" applyFill="1" applyBorder="1" applyAlignment="1" applyProtection="1">
      <alignment horizontal="left" vertical="center" wrapText="1" indent="1"/>
      <protection hidden="1"/>
    </xf>
    <xf numFmtId="0" fontId="15" fillId="2" borderId="15" xfId="0" applyFont="1" applyFill="1" applyBorder="1" applyAlignment="1" applyProtection="1">
      <alignment horizontal="left" vertical="center" wrapText="1" indent="1"/>
      <protection hidden="1"/>
    </xf>
    <xf numFmtId="0" fontId="15" fillId="2" borderId="11" xfId="0" applyFont="1" applyFill="1" applyBorder="1" applyAlignment="1" applyProtection="1">
      <alignment horizontal="center" vertical="center" wrapText="1"/>
      <protection hidden="1"/>
    </xf>
    <xf numFmtId="0" fontId="2" fillId="2" borderId="11" xfId="0" applyFont="1" applyFill="1" applyBorder="1" applyAlignment="1" applyProtection="1">
      <alignment horizontal="left" vertical="center" indent="1"/>
      <protection hidden="1"/>
    </xf>
    <xf numFmtId="0" fontId="15" fillId="2" borderId="9" xfId="0" applyFont="1" applyFill="1" applyBorder="1" applyAlignment="1" applyProtection="1">
      <alignment vertical="center" wrapText="1"/>
      <protection hidden="1"/>
    </xf>
    <xf numFmtId="0" fontId="2" fillId="2" borderId="9" xfId="0" applyFont="1" applyFill="1" applyBorder="1" applyProtection="1">
      <protection hidden="1"/>
    </xf>
    <xf numFmtId="0" fontId="11" fillId="2" borderId="0" xfId="0" applyFont="1" applyFill="1" applyAlignment="1" applyProtection="1">
      <alignment horizontal="left" vertical="center" wrapText="1" indent="1"/>
      <protection locked="0"/>
    </xf>
    <xf numFmtId="0" fontId="11" fillId="2" borderId="0" xfId="0" applyFont="1" applyFill="1" applyAlignment="1" applyProtection="1">
      <alignment horizontal="center" vertical="center" wrapText="1"/>
      <protection locked="0"/>
    </xf>
    <xf numFmtId="49" fontId="11" fillId="2" borderId="0" xfId="0" applyNumberFormat="1" applyFont="1" applyFill="1" applyAlignment="1" applyProtection="1">
      <alignment horizontal="center" vertical="center" wrapText="1"/>
      <protection locked="0"/>
    </xf>
    <xf numFmtId="0" fontId="19" fillId="2" borderId="0" xfId="0" applyFont="1" applyFill="1" applyProtection="1">
      <protection hidden="1"/>
    </xf>
    <xf numFmtId="164" fontId="29" fillId="5" borderId="11" xfId="0" applyNumberFormat="1" applyFont="1" applyFill="1" applyBorder="1" applyAlignment="1" applyProtection="1">
      <alignment horizontal="center"/>
      <protection hidden="1"/>
    </xf>
    <xf numFmtId="0" fontId="30" fillId="2" borderId="4" xfId="0" applyFont="1" applyFill="1" applyBorder="1" applyProtection="1">
      <protection hidden="1"/>
    </xf>
    <xf numFmtId="0" fontId="31" fillId="2" borderId="0" xfId="0" applyFont="1" applyFill="1" applyProtection="1">
      <protection hidden="1"/>
    </xf>
    <xf numFmtId="0" fontId="32" fillId="2" borderId="0" xfId="0" applyFont="1" applyFill="1" applyAlignment="1" applyProtection="1">
      <alignment horizontal="center" vertical="center" wrapText="1"/>
      <protection hidden="1"/>
    </xf>
    <xf numFmtId="0" fontId="32" fillId="2" borderId="0" xfId="0" applyFont="1" applyFill="1" applyProtection="1">
      <protection hidden="1"/>
    </xf>
    <xf numFmtId="0" fontId="34" fillId="2" borderId="0" xfId="0" applyFont="1" applyFill="1" applyAlignment="1" applyProtection="1">
      <alignment horizontal="right" indent="2"/>
      <protection hidden="1"/>
    </xf>
    <xf numFmtId="164" fontId="29" fillId="5" borderId="11" xfId="0" applyNumberFormat="1" applyFont="1" applyFill="1" applyBorder="1" applyProtection="1">
      <protection hidden="1"/>
    </xf>
    <xf numFmtId="164" fontId="35" fillId="2" borderId="0" xfId="0" applyNumberFormat="1" applyFont="1" applyFill="1" applyAlignment="1" applyProtection="1">
      <alignment horizontal="center" vertical="center"/>
      <protection hidden="1"/>
    </xf>
    <xf numFmtId="0" fontId="2" fillId="2" borderId="16" xfId="0" applyFont="1" applyFill="1" applyBorder="1" applyProtection="1">
      <protection hidden="1"/>
    </xf>
    <xf numFmtId="0" fontId="2" fillId="2" borderId="17" xfId="0" applyFont="1" applyFill="1" applyBorder="1" applyProtection="1">
      <protection hidden="1"/>
    </xf>
    <xf numFmtId="0" fontId="2" fillId="2" borderId="17" xfId="0" applyFont="1" applyFill="1" applyBorder="1" applyAlignment="1" applyProtection="1">
      <alignment wrapText="1"/>
      <protection hidden="1"/>
    </xf>
    <xf numFmtId="0" fontId="2" fillId="2" borderId="18" xfId="0" applyFont="1" applyFill="1" applyBorder="1" applyProtection="1">
      <protection hidden="1"/>
    </xf>
    <xf numFmtId="0" fontId="12" fillId="2" borderId="0" xfId="0" applyFont="1" applyFill="1" applyAlignment="1" applyProtection="1">
      <alignment horizontal="left" vertical="center" wrapText="1" indent="1"/>
      <protection hidden="1"/>
    </xf>
    <xf numFmtId="0" fontId="30" fillId="2" borderId="0" xfId="0" applyFont="1" applyFill="1" applyAlignment="1" applyProtection="1">
      <alignment horizontal="center"/>
      <protection hidden="1"/>
    </xf>
    <xf numFmtId="164" fontId="37" fillId="2" borderId="0" xfId="0" applyNumberFormat="1" applyFont="1" applyFill="1" applyAlignment="1" applyProtection="1">
      <alignment horizontal="center" vertical="center"/>
      <protection hidden="1"/>
    </xf>
    <xf numFmtId="0" fontId="37" fillId="2" borderId="0" xfId="0" applyFont="1" applyFill="1" applyAlignment="1" applyProtection="1">
      <alignment horizontal="center" vertical="center"/>
      <protection hidden="1"/>
    </xf>
    <xf numFmtId="0" fontId="15" fillId="2" borderId="0" xfId="0" applyFont="1" applyFill="1" applyAlignment="1" applyProtection="1">
      <alignment horizontal="left" vertical="center" wrapText="1"/>
      <protection hidden="1"/>
    </xf>
    <xf numFmtId="0" fontId="2" fillId="5" borderId="0" xfId="0" applyFont="1" applyFill="1" applyAlignment="1" applyProtection="1">
      <alignment horizontal="center" vertical="center"/>
      <protection hidden="1"/>
    </xf>
    <xf numFmtId="0" fontId="2" fillId="2" borderId="0" xfId="0" applyFont="1" applyFill="1" applyAlignment="1" applyProtection="1">
      <alignment horizontal="center" vertical="center"/>
      <protection hidden="1"/>
    </xf>
    <xf numFmtId="0" fontId="12" fillId="9" borderId="9" xfId="0" applyFont="1" applyFill="1" applyBorder="1" applyAlignment="1" applyProtection="1">
      <alignment vertical="center" wrapText="1"/>
      <protection hidden="1"/>
    </xf>
    <xf numFmtId="0" fontId="12" fillId="9" borderId="10" xfId="0" applyFont="1" applyFill="1" applyBorder="1" applyAlignment="1" applyProtection="1">
      <alignment vertical="center" wrapText="1"/>
      <protection hidden="1"/>
    </xf>
    <xf numFmtId="0" fontId="12" fillId="9" borderId="11" xfId="0" applyFont="1" applyFill="1" applyBorder="1" applyAlignment="1" applyProtection="1">
      <alignment horizontal="center" vertical="center" wrapText="1"/>
      <protection hidden="1"/>
    </xf>
    <xf numFmtId="0" fontId="2" fillId="5" borderId="0" xfId="0" applyFont="1" applyFill="1" applyAlignment="1" applyProtection="1">
      <alignment horizontal="center"/>
      <protection hidden="1"/>
    </xf>
    <xf numFmtId="0" fontId="2" fillId="2" borderId="0" xfId="0" applyFont="1" applyFill="1" applyAlignment="1" applyProtection="1">
      <alignment horizontal="center"/>
      <protection hidden="1"/>
    </xf>
    <xf numFmtId="165" fontId="38" fillId="2" borderId="9" xfId="0" applyNumberFormat="1" applyFont="1" applyFill="1" applyBorder="1" applyAlignment="1" applyProtection="1">
      <alignment vertical="center"/>
      <protection hidden="1"/>
    </xf>
    <xf numFmtId="165" fontId="38" fillId="2" borderId="10" xfId="0" applyNumberFormat="1" applyFont="1" applyFill="1" applyBorder="1" applyAlignment="1" applyProtection="1">
      <alignment vertical="center"/>
      <protection hidden="1"/>
    </xf>
    <xf numFmtId="165" fontId="38" fillId="2" borderId="11" xfId="0" applyNumberFormat="1" applyFont="1" applyFill="1" applyBorder="1" applyAlignment="1" applyProtection="1">
      <alignment horizontal="center" vertical="center"/>
      <protection hidden="1"/>
    </xf>
    <xf numFmtId="0" fontId="3" fillId="5" borderId="1" xfId="0" applyFont="1" applyFill="1" applyBorder="1" applyProtection="1">
      <protection hidden="1"/>
    </xf>
    <xf numFmtId="0" fontId="3" fillId="5" borderId="2" xfId="0" applyFont="1" applyFill="1" applyBorder="1" applyProtection="1">
      <protection hidden="1"/>
    </xf>
    <xf numFmtId="0" fontId="2" fillId="5" borderId="2" xfId="0" applyFont="1" applyFill="1" applyBorder="1" applyProtection="1">
      <protection hidden="1"/>
    </xf>
    <xf numFmtId="0" fontId="2" fillId="5" borderId="3" xfId="0" applyFont="1" applyFill="1" applyBorder="1" applyProtection="1">
      <protection hidden="1"/>
    </xf>
    <xf numFmtId="0" fontId="3" fillId="5" borderId="4" xfId="0" applyFont="1" applyFill="1" applyBorder="1" applyProtection="1">
      <protection hidden="1"/>
    </xf>
    <xf numFmtId="0" fontId="3" fillId="5" borderId="0" xfId="0" applyFont="1" applyFill="1" applyProtection="1">
      <protection hidden="1"/>
    </xf>
    <xf numFmtId="0" fontId="2" fillId="5" borderId="0" xfId="0" applyFont="1" applyFill="1" applyProtection="1">
      <protection hidden="1"/>
    </xf>
    <xf numFmtId="0" fontId="2" fillId="5" borderId="5" xfId="0" applyFont="1" applyFill="1" applyBorder="1" applyProtection="1">
      <protection hidden="1"/>
    </xf>
    <xf numFmtId="0" fontId="2" fillId="2" borderId="0" xfId="0" applyFont="1" applyFill="1" applyAlignment="1" applyProtection="1">
      <alignment vertical="center"/>
      <protection hidden="1"/>
    </xf>
    <xf numFmtId="0" fontId="10" fillId="3" borderId="9" xfId="0" applyFont="1" applyFill="1" applyBorder="1" applyAlignment="1" applyProtection="1">
      <alignment vertical="center"/>
      <protection hidden="1"/>
    </xf>
    <xf numFmtId="0" fontId="10" fillId="3" borderId="12" xfId="0" applyFont="1" applyFill="1" applyBorder="1" applyAlignment="1" applyProtection="1">
      <alignment vertical="center"/>
      <protection hidden="1"/>
    </xf>
    <xf numFmtId="0" fontId="10" fillId="3" borderId="10" xfId="0" applyFont="1" applyFill="1" applyBorder="1" applyAlignment="1" applyProtection="1">
      <alignment vertical="center"/>
      <protection hidden="1"/>
    </xf>
    <xf numFmtId="0" fontId="11" fillId="5" borderId="0" xfId="0" applyFont="1" applyFill="1" applyProtection="1">
      <protection hidden="1"/>
    </xf>
    <xf numFmtId="0" fontId="10" fillId="5" borderId="0" xfId="0" applyFont="1" applyFill="1" applyAlignment="1" applyProtection="1">
      <alignment vertical="center"/>
      <protection hidden="1"/>
    </xf>
    <xf numFmtId="0" fontId="3" fillId="5" borderId="4" xfId="0" applyFont="1" applyFill="1" applyBorder="1" applyAlignment="1" applyProtection="1">
      <alignment vertical="center"/>
      <protection hidden="1"/>
    </xf>
    <xf numFmtId="0" fontId="18" fillId="10" borderId="11" xfId="0" applyFont="1" applyFill="1" applyBorder="1" applyAlignment="1" applyProtection="1">
      <alignment horizontal="center" vertical="center" wrapText="1"/>
      <protection hidden="1"/>
    </xf>
    <xf numFmtId="0" fontId="18" fillId="10" borderId="11" xfId="0" applyFont="1" applyFill="1" applyBorder="1" applyAlignment="1" applyProtection="1">
      <alignment horizontal="left" vertical="center" wrapText="1" indent="1"/>
      <protection hidden="1"/>
    </xf>
    <xf numFmtId="0" fontId="18" fillId="10" borderId="9" xfId="0" applyFont="1" applyFill="1" applyBorder="1" applyAlignment="1" applyProtection="1">
      <alignment horizontal="left" vertical="center" wrapText="1" indent="1"/>
      <protection hidden="1"/>
    </xf>
    <xf numFmtId="0" fontId="11" fillId="10" borderId="9" xfId="0" applyFont="1" applyFill="1" applyBorder="1" applyAlignment="1" applyProtection="1">
      <alignment horizontal="center" vertical="center" wrapText="1"/>
      <protection hidden="1"/>
    </xf>
    <xf numFmtId="0" fontId="11" fillId="10" borderId="11" xfId="0" applyFont="1" applyFill="1" applyBorder="1" applyAlignment="1" applyProtection="1">
      <alignment horizontal="center" vertical="center" wrapText="1"/>
      <protection hidden="1"/>
    </xf>
    <xf numFmtId="0" fontId="18" fillId="10" borderId="10" xfId="0" applyFont="1" applyFill="1" applyBorder="1" applyAlignment="1" applyProtection="1">
      <alignment horizontal="center" vertical="center" wrapText="1"/>
      <protection hidden="1"/>
    </xf>
    <xf numFmtId="0" fontId="2" fillId="5" borderId="5" xfId="0" applyFont="1" applyFill="1" applyBorder="1" applyAlignment="1" applyProtection="1">
      <alignment vertical="center"/>
      <protection hidden="1"/>
    </xf>
    <xf numFmtId="165" fontId="18" fillId="2" borderId="11" xfId="0" applyNumberFormat="1" applyFont="1" applyFill="1" applyBorder="1" applyAlignment="1" applyProtection="1">
      <alignment horizontal="center" vertical="center"/>
      <protection hidden="1"/>
    </xf>
    <xf numFmtId="165" fontId="18" fillId="2" borderId="11" xfId="0" applyNumberFormat="1" applyFont="1" applyFill="1" applyBorder="1" applyAlignment="1" applyProtection="1">
      <alignment horizontal="left" vertical="center" indent="1"/>
      <protection locked="0"/>
    </xf>
    <xf numFmtId="165" fontId="18" fillId="2" borderId="9" xfId="0" applyNumberFormat="1" applyFont="1" applyFill="1" applyBorder="1" applyAlignment="1" applyProtection="1">
      <alignment horizontal="left" vertical="center" indent="1"/>
      <protection locked="0"/>
    </xf>
    <xf numFmtId="165" fontId="18" fillId="2" borderId="11" xfId="0" applyNumberFormat="1" applyFont="1" applyFill="1" applyBorder="1" applyAlignment="1" applyProtection="1">
      <alignment horizontal="center" vertical="center"/>
      <protection locked="0"/>
    </xf>
    <xf numFmtId="1" fontId="18" fillId="2" borderId="11" xfId="0" applyNumberFormat="1" applyFont="1" applyFill="1" applyBorder="1" applyAlignment="1" applyProtection="1">
      <alignment horizontal="center" vertical="center"/>
      <protection locked="0"/>
    </xf>
    <xf numFmtId="1" fontId="18" fillId="2" borderId="10" xfId="0" applyNumberFormat="1" applyFont="1" applyFill="1" applyBorder="1" applyAlignment="1" applyProtection="1">
      <alignment horizontal="center" vertical="center"/>
      <protection locked="0"/>
    </xf>
    <xf numFmtId="165" fontId="2" fillId="2" borderId="0" xfId="0" applyNumberFormat="1" applyFont="1" applyFill="1" applyAlignment="1" applyProtection="1">
      <alignment horizontal="center"/>
      <protection hidden="1"/>
    </xf>
    <xf numFmtId="14" fontId="2" fillId="2" borderId="0" xfId="0" applyNumberFormat="1" applyFont="1" applyFill="1" applyProtection="1">
      <protection hidden="1"/>
    </xf>
    <xf numFmtId="0" fontId="10" fillId="3" borderId="9" xfId="0" applyFont="1" applyFill="1" applyBorder="1" applyProtection="1">
      <protection hidden="1"/>
    </xf>
    <xf numFmtId="0" fontId="17" fillId="3" borderId="12" xfId="0" applyFont="1" applyFill="1" applyBorder="1" applyProtection="1">
      <protection hidden="1"/>
    </xf>
    <xf numFmtId="0" fontId="17" fillId="3" borderId="10" xfId="0" applyFont="1" applyFill="1" applyBorder="1" applyProtection="1">
      <protection hidden="1"/>
    </xf>
    <xf numFmtId="0" fontId="17" fillId="11" borderId="9" xfId="0" applyFont="1" applyFill="1" applyBorder="1" applyAlignment="1" applyProtection="1">
      <alignment vertical="center"/>
      <protection hidden="1"/>
    </xf>
    <xf numFmtId="0" fontId="19" fillId="11" borderId="12" xfId="0" applyFont="1" applyFill="1" applyBorder="1" applyAlignment="1" applyProtection="1">
      <alignment vertical="center"/>
      <protection hidden="1"/>
    </xf>
    <xf numFmtId="0" fontId="19" fillId="11" borderId="10" xfId="0" applyFont="1" applyFill="1" applyBorder="1" applyAlignment="1" applyProtection="1">
      <alignment vertical="center"/>
      <protection hidden="1"/>
    </xf>
    <xf numFmtId="0" fontId="17" fillId="11" borderId="9" xfId="0" applyFont="1" applyFill="1" applyBorder="1" applyProtection="1">
      <protection hidden="1"/>
    </xf>
    <xf numFmtId="0" fontId="19" fillId="11" borderId="12" xfId="0" applyFont="1" applyFill="1" applyBorder="1" applyProtection="1">
      <protection hidden="1"/>
    </xf>
    <xf numFmtId="0" fontId="19" fillId="11" borderId="10" xfId="0" applyFont="1" applyFill="1" applyBorder="1" applyProtection="1">
      <protection hidden="1"/>
    </xf>
    <xf numFmtId="0" fontId="24" fillId="2" borderId="11" xfId="0" applyFont="1" applyFill="1" applyBorder="1" applyAlignment="1" applyProtection="1">
      <alignment horizontal="center"/>
      <protection hidden="1"/>
    </xf>
    <xf numFmtId="0" fontId="3" fillId="2" borderId="0" xfId="0" applyFont="1" applyFill="1" applyAlignment="1" applyProtection="1">
      <alignment horizontal="center"/>
      <protection hidden="1"/>
    </xf>
    <xf numFmtId="0" fontId="3" fillId="2" borderId="11" xfId="0" applyFont="1" applyFill="1" applyBorder="1" applyAlignment="1" applyProtection="1">
      <alignment horizontal="center"/>
      <protection hidden="1"/>
    </xf>
    <xf numFmtId="0" fontId="3" fillId="5" borderId="16" xfId="0" applyFont="1" applyFill="1" applyBorder="1" applyProtection="1">
      <protection hidden="1"/>
    </xf>
    <xf numFmtId="0" fontId="3" fillId="5" borderId="17" xfId="0" applyFont="1" applyFill="1" applyBorder="1" applyProtection="1">
      <protection hidden="1"/>
    </xf>
    <xf numFmtId="0" fontId="2" fillId="5" borderId="17" xfId="0" applyFont="1" applyFill="1" applyBorder="1" applyProtection="1">
      <protection hidden="1"/>
    </xf>
    <xf numFmtId="0" fontId="2" fillId="5" borderId="18" xfId="0" applyFont="1" applyFill="1" applyBorder="1" applyProtection="1">
      <protection hidden="1"/>
    </xf>
    <xf numFmtId="0" fontId="15" fillId="2" borderId="0" xfId="0" applyFont="1" applyFill="1" applyAlignment="1" applyProtection="1">
      <alignment horizontal="left" vertical="center" wrapText="1" indent="1"/>
      <protection hidden="1"/>
    </xf>
    <xf numFmtId="14" fontId="15" fillId="2" borderId="0" xfId="0" applyNumberFormat="1" applyFont="1" applyFill="1" applyAlignment="1" applyProtection="1">
      <alignment horizontal="left" indent="1"/>
      <protection hidden="1"/>
    </xf>
    <xf numFmtId="164" fontId="15" fillId="2" borderId="0" xfId="0" applyNumberFormat="1" applyFont="1" applyFill="1" applyAlignment="1" applyProtection="1">
      <alignment horizontal="left" vertical="center" indent="1"/>
      <protection hidden="1"/>
    </xf>
    <xf numFmtId="164" fontId="39" fillId="2" borderId="0" xfId="0" applyNumberFormat="1" applyFont="1" applyFill="1" applyAlignment="1" applyProtection="1">
      <alignment horizontal="left" vertical="center" indent="1"/>
      <protection hidden="1"/>
    </xf>
    <xf numFmtId="164" fontId="2" fillId="2" borderId="11" xfId="0" applyNumberFormat="1" applyFont="1" applyFill="1" applyBorder="1" applyProtection="1">
      <protection hidden="1"/>
    </xf>
    <xf numFmtId="164" fontId="2" fillId="2" borderId="0" xfId="0" applyNumberFormat="1" applyFont="1" applyFill="1" applyProtection="1">
      <protection hidden="1"/>
    </xf>
    <xf numFmtId="0" fontId="40" fillId="2" borderId="0" xfId="0" applyFont="1" applyFill="1" applyAlignment="1" applyProtection="1">
      <alignment horizontal="right"/>
      <protection hidden="1"/>
    </xf>
    <xf numFmtId="164" fontId="41" fillId="2" borderId="0" xfId="0" applyNumberFormat="1" applyFont="1" applyFill="1" applyAlignment="1" applyProtection="1">
      <alignment horizontal="left" indent="1"/>
      <protection hidden="1"/>
    </xf>
    <xf numFmtId="0" fontId="15" fillId="2" borderId="0" xfId="0" applyFont="1" applyFill="1" applyAlignment="1" applyProtection="1">
      <alignment horizontal="center"/>
      <protection hidden="1"/>
    </xf>
    <xf numFmtId="0" fontId="15" fillId="5" borderId="11" xfId="0" applyFont="1" applyFill="1" applyBorder="1" applyAlignment="1" applyProtection="1">
      <alignment horizontal="center" vertical="center" wrapText="1"/>
      <protection hidden="1"/>
    </xf>
    <xf numFmtId="164" fontId="15" fillId="2" borderId="11" xfId="0" applyNumberFormat="1" applyFont="1" applyFill="1" applyBorder="1" applyAlignment="1" applyProtection="1">
      <alignment horizontal="center" vertical="center"/>
      <protection hidden="1"/>
    </xf>
    <xf numFmtId="164" fontId="12" fillId="2" borderId="11" xfId="1" applyNumberFormat="1" applyFont="1" applyFill="1" applyBorder="1" applyAlignment="1" applyProtection="1">
      <alignment horizontal="center" vertical="center" wrapText="1"/>
      <protection hidden="1"/>
    </xf>
    <xf numFmtId="164" fontId="12" fillId="2" borderId="11" xfId="0" applyNumberFormat="1" applyFont="1" applyFill="1" applyBorder="1" applyAlignment="1" applyProtection="1">
      <alignment horizontal="center" vertical="center" wrapText="1"/>
      <protection hidden="1"/>
    </xf>
    <xf numFmtId="0" fontId="18" fillId="10" borderId="9" xfId="0" applyFont="1" applyFill="1" applyBorder="1" applyAlignment="1" applyProtection="1">
      <alignment vertical="center" wrapText="1"/>
      <protection hidden="1"/>
    </xf>
    <xf numFmtId="165" fontId="18" fillId="2" borderId="9" xfId="0" applyNumberFormat="1" applyFont="1" applyFill="1" applyBorder="1" applyAlignment="1">
      <alignment vertical="center"/>
    </xf>
    <xf numFmtId="165" fontId="2" fillId="2" borderId="0" xfId="0" applyNumberFormat="1" applyFont="1" applyFill="1" applyProtection="1">
      <protection hidden="1"/>
    </xf>
    <xf numFmtId="0" fontId="42" fillId="0" borderId="0" xfId="0" applyFont="1" applyAlignment="1">
      <alignment horizontal="left" vertical="center"/>
    </xf>
    <xf numFmtId="0" fontId="33" fillId="0" borderId="0" xfId="0" applyFont="1" applyAlignment="1">
      <alignment vertical="center"/>
    </xf>
    <xf numFmtId="0" fontId="0" fillId="0" borderId="0" xfId="0" applyAlignment="1">
      <alignment horizontal="center" vertical="center"/>
    </xf>
    <xf numFmtId="0" fontId="43" fillId="7" borderId="22" xfId="0" applyFont="1" applyFill="1" applyBorder="1" applyAlignment="1">
      <alignment horizontal="center" vertical="center" wrapText="1"/>
    </xf>
    <xf numFmtId="0" fontId="43" fillId="7" borderId="23" xfId="0" applyFont="1" applyFill="1" applyBorder="1" applyAlignment="1">
      <alignment horizontal="center" vertical="center" wrapText="1"/>
    </xf>
    <xf numFmtId="8" fontId="0" fillId="0" borderId="0" xfId="0" applyNumberFormat="1"/>
    <xf numFmtId="14" fontId="36" fillId="0" borderId="23" xfId="0" applyNumberFormat="1" applyFont="1" applyBorder="1" applyAlignment="1">
      <alignment horizontal="center" vertical="center" wrapText="1"/>
    </xf>
    <xf numFmtId="8" fontId="36" fillId="0" borderId="23" xfId="0" applyNumberFormat="1" applyFont="1" applyBorder="1" applyAlignment="1">
      <alignment horizontal="center" vertical="center" wrapText="1"/>
    </xf>
    <xf numFmtId="0" fontId="35" fillId="0" borderId="0" xfId="0" applyFont="1" applyAlignment="1">
      <alignment horizontal="left" vertical="center" indent="3"/>
    </xf>
    <xf numFmtId="0" fontId="46" fillId="7" borderId="21" xfId="0" applyFont="1" applyFill="1" applyBorder="1" applyAlignment="1">
      <alignment horizontal="justify" vertical="center" wrapText="1"/>
    </xf>
    <xf numFmtId="0" fontId="3" fillId="2" borderId="0" xfId="0" applyFont="1" applyFill="1" applyAlignment="1" applyProtection="1">
      <alignment horizontal="left" vertical="center" indent="1"/>
      <protection locked="0"/>
    </xf>
    <xf numFmtId="0" fontId="3" fillId="2" borderId="0" xfId="0" applyFont="1" applyFill="1" applyAlignment="1" applyProtection="1">
      <alignment horizontal="left" vertical="center" indent="1"/>
      <protection locked="0" hidden="1"/>
    </xf>
    <xf numFmtId="0" fontId="0" fillId="6" borderId="0" xfId="0" applyFill="1"/>
    <xf numFmtId="0" fontId="2" fillId="2" borderId="11" xfId="0" applyFont="1" applyFill="1" applyBorder="1" applyAlignment="1" applyProtection="1">
      <alignment horizontal="left" vertical="center" wrapText="1" indent="1"/>
      <protection locked="0"/>
    </xf>
    <xf numFmtId="0" fontId="22" fillId="5" borderId="11" xfId="0" applyFont="1" applyFill="1" applyBorder="1" applyAlignment="1" applyProtection="1">
      <alignment horizontal="center" vertical="center" wrapText="1"/>
      <protection hidden="1"/>
    </xf>
    <xf numFmtId="0" fontId="22" fillId="5" borderId="11" xfId="0" applyFont="1" applyFill="1" applyBorder="1" applyAlignment="1" applyProtection="1">
      <alignment horizontal="left" vertical="center" wrapText="1" indent="1"/>
      <protection hidden="1"/>
    </xf>
    <xf numFmtId="0" fontId="22" fillId="5" borderId="9" xfId="0" applyFont="1" applyFill="1" applyBorder="1" applyAlignment="1" applyProtection="1">
      <alignment horizontal="left" vertical="center" wrapText="1" indent="1"/>
      <protection hidden="1"/>
    </xf>
    <xf numFmtId="0" fontId="3" fillId="2" borderId="11" xfId="0" applyFont="1" applyFill="1" applyBorder="1" applyAlignment="1" applyProtection="1">
      <alignment horizontal="center" vertical="center" wrapText="1"/>
      <protection hidden="1"/>
    </xf>
    <xf numFmtId="0" fontId="3" fillId="2" borderId="9" xfId="0" applyFont="1" applyFill="1" applyBorder="1" applyAlignment="1" applyProtection="1">
      <alignment horizontal="left" vertical="center" wrapText="1" indent="1"/>
      <protection locked="0"/>
    </xf>
    <xf numFmtId="0" fontId="3" fillId="2" borderId="11" xfId="0" applyFont="1" applyFill="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164" fontId="22" fillId="2" borderId="11" xfId="0" applyNumberFormat="1" applyFont="1" applyFill="1" applyBorder="1" applyAlignment="1" applyProtection="1">
      <alignment horizontal="center" vertical="center" wrapText="1"/>
      <protection hidden="1"/>
    </xf>
    <xf numFmtId="0" fontId="44" fillId="7" borderId="0" xfId="0" applyFont="1" applyFill="1" applyAlignment="1">
      <alignment vertical="center" wrapText="1"/>
    </xf>
    <xf numFmtId="0" fontId="10" fillId="4" borderId="12" xfId="0" applyFont="1" applyFill="1" applyBorder="1" applyAlignment="1" applyProtection="1">
      <alignment vertical="center"/>
      <protection hidden="1"/>
    </xf>
    <xf numFmtId="0" fontId="10" fillId="4" borderId="10" xfId="0" applyFont="1" applyFill="1" applyBorder="1" applyAlignment="1" applyProtection="1">
      <alignment vertical="center"/>
      <protection hidden="1"/>
    </xf>
    <xf numFmtId="0" fontId="46" fillId="7" borderId="19" xfId="0" applyFont="1" applyFill="1" applyBorder="1" applyAlignment="1">
      <alignment vertical="center" wrapText="1"/>
    </xf>
    <xf numFmtId="0" fontId="46" fillId="7" borderId="19" xfId="0" applyFont="1" applyFill="1" applyBorder="1" applyAlignment="1">
      <alignment horizontal="justify" vertical="center" wrapText="1"/>
    </xf>
    <xf numFmtId="0" fontId="47" fillId="0" borderId="0" xfId="0" applyFont="1" applyAlignment="1">
      <alignment vertical="center"/>
    </xf>
    <xf numFmtId="0" fontId="25" fillId="7" borderId="9" xfId="0" applyFont="1" applyFill="1" applyBorder="1" applyAlignment="1" applyProtection="1">
      <alignment vertical="center"/>
      <protection hidden="1"/>
    </xf>
    <xf numFmtId="0" fontId="25" fillId="7" borderId="12" xfId="0" applyFont="1" applyFill="1" applyBorder="1" applyAlignment="1" applyProtection="1">
      <alignment vertical="center"/>
      <protection hidden="1"/>
    </xf>
    <xf numFmtId="0" fontId="3" fillId="2" borderId="0" xfId="0" applyFont="1" applyFill="1" applyAlignment="1" applyProtection="1">
      <alignment horizontal="left" indent="1"/>
      <protection locked="0"/>
    </xf>
    <xf numFmtId="0" fontId="18" fillId="10" borderId="12" xfId="0" applyFont="1" applyFill="1" applyBorder="1" applyAlignment="1" applyProtection="1">
      <alignment horizontal="left" vertical="center" wrapText="1" indent="1"/>
      <protection hidden="1"/>
    </xf>
    <xf numFmtId="165" fontId="18" fillId="2" borderId="12" xfId="0" applyNumberFormat="1" applyFont="1" applyFill="1" applyBorder="1" applyAlignment="1" applyProtection="1">
      <alignment horizontal="left" vertical="center" indent="1"/>
      <protection locked="0"/>
    </xf>
    <xf numFmtId="22" fontId="3" fillId="2" borderId="9" xfId="0" applyNumberFormat="1" applyFont="1" applyFill="1" applyBorder="1" applyAlignment="1" applyProtection="1">
      <alignment horizontal="left" vertical="center" wrapText="1" indent="1"/>
      <protection locked="0"/>
    </xf>
    <xf numFmtId="0" fontId="52" fillId="0" borderId="0" xfId="0" applyFont="1" applyAlignment="1">
      <alignment wrapText="1"/>
    </xf>
    <xf numFmtId="0" fontId="53" fillId="7" borderId="23" xfId="0" applyFont="1" applyFill="1" applyBorder="1" applyAlignment="1">
      <alignment horizontal="center" vertical="center" wrapText="1"/>
    </xf>
    <xf numFmtId="0" fontId="53" fillId="7" borderId="20" xfId="0" applyFont="1" applyFill="1" applyBorder="1" applyAlignment="1">
      <alignment horizontal="justify" vertical="center" wrapText="1"/>
    </xf>
    <xf numFmtId="0" fontId="53" fillId="7" borderId="22" xfId="0" applyFont="1" applyFill="1" applyBorder="1" applyAlignment="1">
      <alignment horizontal="center" vertical="center" wrapText="1"/>
    </xf>
    <xf numFmtId="0" fontId="53" fillId="7" borderId="24" xfId="0" applyFont="1" applyFill="1" applyBorder="1" applyAlignment="1">
      <alignment horizontal="justify" vertical="center" wrapText="1"/>
    </xf>
    <xf numFmtId="0" fontId="53" fillId="7" borderId="28" xfId="0" applyFont="1" applyFill="1" applyBorder="1" applyAlignment="1">
      <alignment horizontal="center" vertical="center" wrapText="1"/>
    </xf>
    <xf numFmtId="0" fontId="53" fillId="7" borderId="21" xfId="0" applyFont="1" applyFill="1" applyBorder="1" applyAlignment="1">
      <alignment horizontal="justify" vertical="center" wrapText="1"/>
    </xf>
    <xf numFmtId="0" fontId="54" fillId="7" borderId="20" xfId="0" applyFont="1" applyFill="1" applyBorder="1" applyAlignment="1">
      <alignment horizontal="center" vertical="center" wrapText="1"/>
    </xf>
    <xf numFmtId="0" fontId="54" fillId="7" borderId="23" xfId="0" applyFont="1" applyFill="1" applyBorder="1" applyAlignment="1">
      <alignment horizontal="center" vertical="center" wrapText="1"/>
    </xf>
    <xf numFmtId="0" fontId="54" fillId="7" borderId="21" xfId="0" applyFont="1" applyFill="1" applyBorder="1" applyAlignment="1">
      <alignment horizontal="center" vertical="center" wrapText="1"/>
    </xf>
    <xf numFmtId="0" fontId="36" fillId="0" borderId="0" xfId="0" applyFont="1" applyAlignment="1">
      <alignment vertical="center"/>
    </xf>
    <xf numFmtId="0" fontId="55" fillId="7" borderId="0" xfId="0" applyFont="1" applyFill="1" applyAlignment="1">
      <alignment horizontal="justify" vertical="center" wrapText="1"/>
    </xf>
    <xf numFmtId="0" fontId="51" fillId="6" borderId="0" xfId="0" applyFont="1" applyFill="1"/>
    <xf numFmtId="0" fontId="50" fillId="6" borderId="0" xfId="0" applyFont="1" applyFill="1"/>
    <xf numFmtId="7" fontId="36" fillId="0" borderId="0" xfId="0" applyNumberFormat="1" applyFont="1" applyAlignment="1">
      <alignment horizontal="center" vertical="center" wrapText="1"/>
    </xf>
    <xf numFmtId="0" fontId="36" fillId="0" borderId="23" xfId="0" applyFont="1" applyBorder="1" applyAlignment="1">
      <alignment horizontal="center" vertical="center" wrapText="1"/>
    </xf>
    <xf numFmtId="0" fontId="50" fillId="0" borderId="19" xfId="0" applyFont="1" applyBorder="1"/>
    <xf numFmtId="0" fontId="55" fillId="13" borderId="21" xfId="0" applyFont="1" applyFill="1" applyBorder="1" applyAlignment="1">
      <alignment vertical="center" wrapText="1"/>
    </xf>
    <xf numFmtId="8" fontId="36" fillId="13" borderId="23" xfId="0" applyNumberFormat="1" applyFont="1" applyFill="1" applyBorder="1" applyAlignment="1">
      <alignment horizontal="center" vertical="center" wrapText="1"/>
    </xf>
    <xf numFmtId="0" fontId="36" fillId="13" borderId="23" xfId="0" applyFont="1" applyFill="1" applyBorder="1" applyAlignment="1">
      <alignment horizontal="center" vertical="center" wrapText="1"/>
    </xf>
    <xf numFmtId="0" fontId="0" fillId="13" borderId="0" xfId="0" applyFill="1"/>
    <xf numFmtId="0" fontId="45" fillId="7" borderId="21" xfId="0" applyFont="1" applyFill="1" applyBorder="1" applyAlignment="1">
      <alignment vertical="center" wrapText="1"/>
    </xf>
    <xf numFmtId="0" fontId="50" fillId="0" borderId="0" xfId="0" applyFont="1"/>
    <xf numFmtId="0" fontId="57" fillId="0" borderId="0" xfId="0" applyFont="1"/>
    <xf numFmtId="0" fontId="54" fillId="7" borderId="22" xfId="0" applyFont="1" applyFill="1" applyBorder="1" applyAlignment="1">
      <alignment horizontal="center" vertical="center" wrapText="1"/>
    </xf>
    <xf numFmtId="14" fontId="3" fillId="0" borderId="11" xfId="0" applyNumberFormat="1" applyFont="1" applyBorder="1" applyAlignment="1" applyProtection="1">
      <alignment horizontal="center" vertical="center" wrapText="1"/>
      <protection locked="0"/>
    </xf>
    <xf numFmtId="7" fontId="0" fillId="0" borderId="29" xfId="0" applyNumberFormat="1" applyBorder="1"/>
    <xf numFmtId="0" fontId="0" fillId="0" borderId="30" xfId="0" applyBorder="1"/>
    <xf numFmtId="0" fontId="0" fillId="0" borderId="31" xfId="0" applyBorder="1"/>
    <xf numFmtId="0" fontId="0" fillId="0" borderId="32" xfId="0" applyBorder="1"/>
    <xf numFmtId="0" fontId="0" fillId="0" borderId="33" xfId="0" applyBorder="1"/>
    <xf numFmtId="0" fontId="0" fillId="0" borderId="34" xfId="0" applyBorder="1"/>
    <xf numFmtId="7" fontId="0" fillId="0" borderId="0" xfId="0" applyNumberFormat="1"/>
    <xf numFmtId="7" fontId="0" fillId="0" borderId="34" xfId="0" applyNumberFormat="1" applyBorder="1"/>
    <xf numFmtId="7" fontId="0" fillId="0" borderId="35" xfId="0" applyNumberFormat="1" applyBorder="1"/>
    <xf numFmtId="0" fontId="0" fillId="0" borderId="36" xfId="0" applyBorder="1"/>
    <xf numFmtId="0" fontId="0" fillId="0" borderId="37" xfId="0" applyBorder="1"/>
    <xf numFmtId="0" fontId="0" fillId="0" borderId="38" xfId="0" applyBorder="1"/>
    <xf numFmtId="0" fontId="0" fillId="0" borderId="0" xfId="0" applyAlignment="1">
      <alignment horizontal="right"/>
    </xf>
    <xf numFmtId="0" fontId="0" fillId="0" borderId="34" xfId="0" applyBorder="1" applyAlignment="1">
      <alignment horizontal="right"/>
    </xf>
    <xf numFmtId="0" fontId="0" fillId="9" borderId="0" xfId="0" applyFill="1"/>
    <xf numFmtId="0" fontId="49" fillId="9" borderId="0" xfId="0" applyFont="1" applyFill="1"/>
    <xf numFmtId="0" fontId="11" fillId="2" borderId="0" xfId="0" applyFont="1" applyFill="1"/>
    <xf numFmtId="0" fontId="11" fillId="2" borderId="0" xfId="0" applyFont="1" applyFill="1" applyAlignment="1">
      <alignment horizontal="left" indent="1"/>
    </xf>
    <xf numFmtId="0" fontId="3" fillId="2" borderId="11" xfId="0" applyFont="1" applyFill="1" applyBorder="1" applyAlignment="1" applyProtection="1">
      <alignment horizontal="left" vertical="center" indent="1"/>
      <protection locked="0"/>
    </xf>
    <xf numFmtId="0" fontId="3" fillId="5" borderId="13" xfId="0" applyFont="1" applyFill="1" applyBorder="1" applyAlignment="1">
      <alignment horizontal="left" vertical="center" indent="2"/>
    </xf>
    <xf numFmtId="0" fontId="3" fillId="5" borderId="11" xfId="0" applyFont="1" applyFill="1" applyBorder="1" applyAlignment="1">
      <alignment horizontal="left" vertical="center" indent="2"/>
    </xf>
    <xf numFmtId="0" fontId="3" fillId="2" borderId="0" xfId="0" applyFont="1" applyFill="1"/>
    <xf numFmtId="0" fontId="2" fillId="2" borderId="0" xfId="0" applyFont="1" applyFill="1"/>
    <xf numFmtId="0" fontId="4" fillId="2" borderId="0" xfId="0" applyFont="1" applyFill="1" applyAlignment="1">
      <alignment horizontal="left" vertical="top" indent="11"/>
    </xf>
    <xf numFmtId="0" fontId="6" fillId="2" borderId="0" xfId="0" applyFont="1" applyFill="1"/>
    <xf numFmtId="0" fontId="7" fillId="2" borderId="0" xfId="0" applyFont="1" applyFill="1" applyAlignment="1">
      <alignment horizontal="left" vertical="top" indent="11"/>
    </xf>
    <xf numFmtId="0" fontId="3" fillId="2" borderId="0" xfId="0" applyFont="1" applyFill="1" applyAlignment="1">
      <alignment vertical="center"/>
    </xf>
    <xf numFmtId="0" fontId="8" fillId="2" borderId="0" xfId="0" applyFont="1" applyFill="1" applyAlignment="1">
      <alignment horizontal="left" vertical="top" indent="11"/>
    </xf>
    <xf numFmtId="0" fontId="8" fillId="2" borderId="0" xfId="0" applyFont="1" applyFill="1" applyAlignment="1">
      <alignment vertical="top" wrapText="1"/>
    </xf>
    <xf numFmtId="166" fontId="3" fillId="2" borderId="11" xfId="0" applyNumberFormat="1" applyFont="1" applyFill="1" applyBorder="1" applyAlignment="1" applyProtection="1">
      <alignment horizontal="left" indent="1"/>
      <protection hidden="1"/>
    </xf>
    <xf numFmtId="0" fontId="3" fillId="2" borderId="11" xfId="0" applyFont="1" applyFill="1" applyBorder="1" applyAlignment="1" applyProtection="1">
      <alignment horizontal="left" indent="1"/>
      <protection hidden="1"/>
    </xf>
    <xf numFmtId="3" fontId="22" fillId="2" borderId="11" xfId="1" applyNumberFormat="1" applyFont="1" applyFill="1" applyBorder="1" applyAlignment="1" applyProtection="1">
      <alignment horizontal="center" vertical="center" wrapText="1"/>
      <protection locked="0" hidden="1"/>
    </xf>
    <xf numFmtId="0" fontId="11" fillId="2" borderId="0" xfId="0" applyFont="1" applyFill="1" applyAlignment="1">
      <alignment horizontal="left" vertical="center" wrapText="1" indent="1"/>
    </xf>
    <xf numFmtId="0" fontId="32" fillId="2" borderId="0" xfId="0" applyFont="1" applyFill="1" applyAlignment="1">
      <alignment horizontal="center" vertical="center" wrapText="1"/>
    </xf>
    <xf numFmtId="0" fontId="2" fillId="2" borderId="17" xfId="0" applyFont="1" applyFill="1" applyBorder="1"/>
    <xf numFmtId="164" fontId="37" fillId="2" borderId="0" xfId="0" applyNumberFormat="1" applyFont="1" applyFill="1" applyAlignment="1">
      <alignment horizontal="center" vertical="center"/>
    </xf>
    <xf numFmtId="0" fontId="2" fillId="2" borderId="0" xfId="0" applyFont="1" applyFill="1" applyAlignment="1">
      <alignment wrapText="1"/>
    </xf>
    <xf numFmtId="0" fontId="3" fillId="5" borderId="2" xfId="0" applyFont="1" applyFill="1" applyBorder="1"/>
    <xf numFmtId="0" fontId="3" fillId="5" borderId="0" xfId="0" applyFont="1" applyFill="1"/>
    <xf numFmtId="0" fontId="10" fillId="3" borderId="12" xfId="0" applyFont="1" applyFill="1" applyBorder="1" applyAlignment="1">
      <alignment vertical="center"/>
    </xf>
    <xf numFmtId="0" fontId="11" fillId="5" borderId="0" xfId="0" applyFont="1" applyFill="1"/>
    <xf numFmtId="0" fontId="18" fillId="10" borderId="12" xfId="0" applyFont="1" applyFill="1" applyBorder="1" applyAlignment="1">
      <alignment horizontal="left" vertical="center" wrapText="1" indent="1"/>
    </xf>
    <xf numFmtId="0" fontId="18" fillId="10" borderId="10" xfId="0" applyFont="1" applyFill="1" applyBorder="1" applyAlignment="1">
      <alignment horizontal="left" vertical="center" wrapText="1" indent="1"/>
    </xf>
    <xf numFmtId="165" fontId="18" fillId="2" borderId="12" xfId="0" applyNumberFormat="1" applyFont="1" applyFill="1" applyBorder="1" applyAlignment="1">
      <alignment horizontal="left" vertical="center" indent="1"/>
    </xf>
    <xf numFmtId="165" fontId="18" fillId="2" borderId="10" xfId="0" applyNumberFormat="1" applyFont="1" applyFill="1" applyBorder="1" applyAlignment="1">
      <alignment horizontal="center" vertical="center" wrapText="1"/>
    </xf>
    <xf numFmtId="0" fontId="3" fillId="5" borderId="17" xfId="0" applyFont="1" applyFill="1" applyBorder="1"/>
    <xf numFmtId="0" fontId="0" fillId="14" borderId="0" xfId="0" applyFill="1"/>
    <xf numFmtId="8" fontId="36" fillId="14" borderId="23" xfId="0" applyNumberFormat="1" applyFont="1" applyFill="1" applyBorder="1" applyAlignment="1">
      <alignment horizontal="center" vertical="center" wrapText="1"/>
    </xf>
    <xf numFmtId="0" fontId="36" fillId="0" borderId="0" xfId="0" applyFont="1" applyAlignment="1">
      <alignment horizontal="center" vertical="center"/>
    </xf>
    <xf numFmtId="0" fontId="46" fillId="14" borderId="19" xfId="0" applyFont="1" applyFill="1" applyBorder="1" applyAlignment="1">
      <alignment horizontal="justify" vertical="center" wrapText="1"/>
    </xf>
    <xf numFmtId="8" fontId="36" fillId="15" borderId="23" xfId="0" applyNumberFormat="1" applyFont="1" applyFill="1" applyBorder="1" applyAlignment="1">
      <alignment horizontal="center" vertical="center" wrapText="1"/>
    </xf>
    <xf numFmtId="166" fontId="3" fillId="2" borderId="11" xfId="0" applyNumberFormat="1" applyFont="1" applyFill="1" applyBorder="1" applyAlignment="1" applyProtection="1">
      <alignment horizontal="left" indent="1"/>
      <protection locked="0"/>
    </xf>
    <xf numFmtId="0" fontId="3" fillId="2" borderId="11" xfId="0" applyFont="1" applyFill="1" applyBorder="1" applyAlignment="1" applyProtection="1">
      <alignment horizontal="left" indent="1"/>
      <protection locked="0" hidden="1"/>
    </xf>
    <xf numFmtId="0" fontId="3" fillId="2" borderId="11" xfId="0" applyFont="1" applyFill="1" applyBorder="1" applyAlignment="1" applyProtection="1">
      <alignment horizontal="center" vertical="center" wrapText="1"/>
      <protection locked="0" hidden="1"/>
    </xf>
    <xf numFmtId="0" fontId="2" fillId="2" borderId="11" xfId="0" applyFont="1" applyFill="1" applyBorder="1" applyAlignment="1" applyProtection="1">
      <alignment horizontal="left" vertical="center" wrapText="1" indent="1"/>
      <protection locked="0" hidden="1"/>
    </xf>
    <xf numFmtId="0" fontId="3" fillId="2" borderId="9" xfId="0" applyFont="1" applyFill="1" applyBorder="1" applyAlignment="1" applyProtection="1">
      <alignment horizontal="left" vertical="center" wrapText="1" indent="1"/>
      <protection locked="0" hidden="1"/>
    </xf>
    <xf numFmtId="166" fontId="3" fillId="2" borderId="0" xfId="0" applyNumberFormat="1" applyFont="1" applyFill="1" applyAlignment="1" applyProtection="1">
      <alignment horizontal="left" indent="1"/>
      <protection locked="0"/>
    </xf>
    <xf numFmtId="0" fontId="10" fillId="4" borderId="0" xfId="0" applyFont="1" applyFill="1" applyAlignment="1">
      <alignment horizontal="left" vertical="center" indent="1"/>
    </xf>
    <xf numFmtId="0" fontId="3" fillId="2" borderId="0" xfId="0" applyFont="1" applyFill="1" applyAlignment="1" applyProtection="1">
      <alignment horizontal="left" indent="1"/>
      <protection locked="0" hidden="1"/>
    </xf>
    <xf numFmtId="0" fontId="44" fillId="10" borderId="42" xfId="0" applyFont="1" applyFill="1" applyBorder="1" applyAlignment="1">
      <alignment horizontal="center" vertical="center" wrapText="1"/>
    </xf>
    <xf numFmtId="0" fontId="44" fillId="10" borderId="43" xfId="0" applyFont="1" applyFill="1" applyBorder="1" applyAlignment="1">
      <alignment horizontal="center" vertical="center" wrapText="1"/>
    </xf>
    <xf numFmtId="0" fontId="0" fillId="10" borderId="43" xfId="0" applyFill="1" applyBorder="1" applyAlignment="1">
      <alignment vertical="center" wrapText="1"/>
    </xf>
    <xf numFmtId="0" fontId="0" fillId="10" borderId="44" xfId="0" applyFill="1" applyBorder="1" applyAlignment="1">
      <alignment vertical="center" wrapText="1"/>
    </xf>
    <xf numFmtId="0" fontId="44" fillId="10" borderId="45" xfId="0" applyFont="1" applyFill="1" applyBorder="1" applyAlignment="1">
      <alignment horizontal="center" vertical="center" wrapText="1"/>
    </xf>
    <xf numFmtId="0" fontId="44" fillId="10" borderId="46" xfId="0" applyFont="1" applyFill="1" applyBorder="1" applyAlignment="1">
      <alignment horizontal="left" vertical="center" wrapText="1" indent="4"/>
    </xf>
    <xf numFmtId="0" fontId="35" fillId="10" borderId="23" xfId="0" applyFont="1" applyFill="1" applyBorder="1" applyAlignment="1">
      <alignment horizontal="center" vertical="center" wrapText="1"/>
    </xf>
    <xf numFmtId="14" fontId="35" fillId="10" borderId="23" xfId="0" applyNumberFormat="1" applyFont="1" applyFill="1" applyBorder="1" applyAlignment="1">
      <alignment horizontal="center" vertical="center" wrapText="1"/>
    </xf>
    <xf numFmtId="8" fontId="35" fillId="10" borderId="23" xfId="0" applyNumberFormat="1" applyFont="1" applyFill="1" applyBorder="1" applyAlignment="1">
      <alignment horizontal="center" vertical="center" wrapText="1"/>
    </xf>
    <xf numFmtId="0" fontId="0" fillId="10" borderId="0" xfId="0" applyFill="1"/>
    <xf numFmtId="8" fontId="62" fillId="10" borderId="23" xfId="0" applyNumberFormat="1" applyFont="1" applyFill="1" applyBorder="1" applyAlignment="1">
      <alignment horizontal="center" vertical="center" wrapText="1"/>
    </xf>
    <xf numFmtId="0" fontId="18" fillId="5" borderId="9" xfId="0" applyFont="1" applyFill="1" applyBorder="1" applyAlignment="1">
      <alignment horizontal="left" vertical="center" indent="1"/>
    </xf>
    <xf numFmtId="0" fontId="18" fillId="5" borderId="10" xfId="0" applyFont="1" applyFill="1" applyBorder="1" applyAlignment="1">
      <alignment horizontal="left" vertical="center" indent="1"/>
    </xf>
    <xf numFmtId="0" fontId="19" fillId="4" borderId="9" xfId="0" applyFont="1" applyFill="1" applyBorder="1" applyAlignment="1">
      <alignment horizontal="left" vertical="center" indent="1"/>
    </xf>
    <xf numFmtId="0" fontId="19" fillId="4" borderId="10" xfId="0" applyFont="1" applyFill="1" applyBorder="1" applyAlignment="1">
      <alignment horizontal="left" vertical="center" indent="1"/>
    </xf>
    <xf numFmtId="0" fontId="10" fillId="4" borderId="9" xfId="0" applyFont="1" applyFill="1" applyBorder="1" applyAlignment="1">
      <alignment horizontal="left" vertical="center" indent="1"/>
    </xf>
    <xf numFmtId="0" fontId="10" fillId="4" borderId="10" xfId="0" applyFont="1" applyFill="1" applyBorder="1" applyAlignment="1">
      <alignment horizontal="left" vertical="center" indent="1"/>
    </xf>
    <xf numFmtId="0" fontId="10" fillId="4" borderId="9" xfId="0" applyFont="1" applyFill="1" applyBorder="1" applyAlignment="1" applyProtection="1">
      <alignment horizontal="left" vertical="center" indent="1"/>
      <protection hidden="1"/>
    </xf>
    <xf numFmtId="0" fontId="10" fillId="4" borderId="12" xfId="0" applyFont="1" applyFill="1" applyBorder="1" applyAlignment="1" applyProtection="1">
      <alignment horizontal="left" vertical="center" indent="1"/>
      <protection hidden="1"/>
    </xf>
    <xf numFmtId="0" fontId="10" fillId="4" borderId="10" xfId="0" applyFont="1" applyFill="1" applyBorder="1" applyAlignment="1" applyProtection="1">
      <alignment horizontal="left" vertical="center" indent="1"/>
      <protection hidden="1"/>
    </xf>
    <xf numFmtId="0" fontId="14" fillId="0" borderId="11" xfId="0" applyFont="1" applyBorder="1" applyAlignment="1" applyProtection="1">
      <alignment horizontal="center" vertical="center" wrapText="1"/>
      <protection hidden="1"/>
    </xf>
    <xf numFmtId="0" fontId="18" fillId="5" borderId="9" xfId="0" applyFont="1" applyFill="1" applyBorder="1" applyAlignment="1" applyProtection="1">
      <alignment horizontal="left" vertical="center" indent="1"/>
      <protection hidden="1"/>
    </xf>
    <xf numFmtId="0" fontId="18" fillId="5" borderId="10" xfId="0" applyFont="1" applyFill="1" applyBorder="1" applyAlignment="1" applyProtection="1">
      <alignment horizontal="left" vertical="center" indent="1"/>
      <protection hidden="1"/>
    </xf>
    <xf numFmtId="0" fontId="21" fillId="2" borderId="0" xfId="0" applyFont="1" applyFill="1" applyAlignment="1" applyProtection="1">
      <alignment horizontal="left" wrapText="1"/>
      <protection hidden="1"/>
    </xf>
    <xf numFmtId="0" fontId="3" fillId="2" borderId="0" xfId="0" applyFont="1" applyFill="1" applyAlignment="1" applyProtection="1">
      <alignment horizontal="left" wrapText="1"/>
      <protection hidden="1"/>
    </xf>
    <xf numFmtId="0" fontId="13" fillId="3" borderId="9" xfId="0" applyFont="1" applyFill="1" applyBorder="1" applyAlignment="1" applyProtection="1">
      <alignment horizontal="left" vertical="center" indent="1"/>
      <protection hidden="1"/>
    </xf>
    <xf numFmtId="0" fontId="13" fillId="3" borderId="10" xfId="0" applyFont="1" applyFill="1" applyBorder="1" applyAlignment="1" applyProtection="1">
      <alignment horizontal="left" vertical="center" indent="1"/>
      <protection hidden="1"/>
    </xf>
    <xf numFmtId="0" fontId="25" fillId="7" borderId="12" xfId="0" applyFont="1" applyFill="1" applyBorder="1" applyAlignment="1" applyProtection="1">
      <alignment horizontal="left" indent="1"/>
      <protection hidden="1"/>
    </xf>
    <xf numFmtId="0" fontId="25" fillId="7" borderId="10" xfId="0" applyFont="1" applyFill="1" applyBorder="1" applyAlignment="1" applyProtection="1">
      <alignment horizontal="left" indent="1"/>
      <protection hidden="1"/>
    </xf>
    <xf numFmtId="0" fontId="10" fillId="4" borderId="9" xfId="0" applyFont="1" applyFill="1" applyBorder="1" applyAlignment="1" applyProtection="1">
      <alignment horizontal="left" vertical="center"/>
      <protection hidden="1"/>
    </xf>
    <xf numFmtId="0" fontId="10" fillId="4" borderId="12" xfId="0" applyFont="1" applyFill="1" applyBorder="1" applyAlignment="1" applyProtection="1">
      <alignment horizontal="left" vertical="center"/>
      <protection hidden="1"/>
    </xf>
    <xf numFmtId="165" fontId="18" fillId="2" borderId="9" xfId="0" applyNumberFormat="1" applyFont="1" applyFill="1" applyBorder="1" applyAlignment="1">
      <alignment horizontal="center" vertical="center" wrapText="1"/>
    </xf>
    <xf numFmtId="165" fontId="18" fillId="2" borderId="10" xfId="0" applyNumberFormat="1" applyFont="1" applyFill="1" applyBorder="1" applyAlignment="1">
      <alignment horizontal="center" vertical="center" wrapText="1"/>
    </xf>
    <xf numFmtId="0" fontId="18" fillId="10" borderId="9" xfId="0" applyFont="1" applyFill="1" applyBorder="1" applyAlignment="1" applyProtection="1">
      <alignment horizontal="left" vertical="center" wrapText="1" indent="1"/>
      <protection hidden="1"/>
    </xf>
    <xf numFmtId="0" fontId="18" fillId="10" borderId="10" xfId="0" applyFont="1" applyFill="1" applyBorder="1" applyAlignment="1" applyProtection="1">
      <alignment horizontal="left" vertical="center" wrapText="1" indent="1"/>
      <protection hidden="1"/>
    </xf>
    <xf numFmtId="0" fontId="13" fillId="12" borderId="12" xfId="0" applyFont="1" applyFill="1" applyBorder="1" applyAlignment="1" applyProtection="1">
      <alignment horizontal="left" vertical="center" indent="1"/>
      <protection hidden="1"/>
    </xf>
    <xf numFmtId="0" fontId="13" fillId="12" borderId="10" xfId="0" applyFont="1" applyFill="1" applyBorder="1" applyAlignment="1" applyProtection="1">
      <alignment horizontal="left" vertical="center" indent="1"/>
      <protection hidden="1"/>
    </xf>
    <xf numFmtId="0" fontId="25" fillId="4" borderId="9" xfId="0" applyFont="1" applyFill="1" applyBorder="1" applyAlignment="1" applyProtection="1">
      <alignment horizontal="center" vertical="center"/>
      <protection hidden="1"/>
    </xf>
    <xf numFmtId="0" fontId="25" fillId="4" borderId="12" xfId="0" applyFont="1" applyFill="1" applyBorder="1" applyAlignment="1" applyProtection="1">
      <alignment horizontal="center" vertical="center"/>
      <protection hidden="1"/>
    </xf>
    <xf numFmtId="0" fontId="25" fillId="7" borderId="9" xfId="0" applyFont="1" applyFill="1" applyBorder="1" applyAlignment="1" applyProtection="1">
      <alignment horizontal="left" vertical="center" indent="1"/>
      <protection hidden="1"/>
    </xf>
    <xf numFmtId="0" fontId="25" fillId="7" borderId="12" xfId="0" applyFont="1" applyFill="1" applyBorder="1" applyAlignment="1" applyProtection="1">
      <alignment horizontal="left" vertical="center" indent="1"/>
      <protection hidden="1"/>
    </xf>
    <xf numFmtId="0" fontId="25" fillId="7" borderId="10" xfId="0" applyFont="1" applyFill="1" applyBorder="1" applyAlignment="1" applyProtection="1">
      <alignment horizontal="left" vertical="center" indent="1"/>
      <protection hidden="1"/>
    </xf>
    <xf numFmtId="0" fontId="18" fillId="5" borderId="12" xfId="0" applyFont="1" applyFill="1" applyBorder="1" applyAlignment="1">
      <alignment horizontal="left" vertical="center" indent="1"/>
    </xf>
    <xf numFmtId="0" fontId="10" fillId="4" borderId="12" xfId="0" applyFont="1" applyFill="1" applyBorder="1" applyAlignment="1">
      <alignment horizontal="left" vertical="center" indent="1"/>
    </xf>
    <xf numFmtId="0" fontId="53" fillId="7" borderId="20" xfId="0" applyFont="1" applyFill="1" applyBorder="1" applyAlignment="1">
      <alignment horizontal="center" vertical="center" wrapText="1"/>
    </xf>
    <xf numFmtId="0" fontId="53" fillId="7" borderId="24" xfId="0" applyFont="1" applyFill="1" applyBorder="1" applyAlignment="1">
      <alignment horizontal="center" vertical="center" wrapText="1"/>
    </xf>
    <xf numFmtId="0" fontId="53" fillId="7" borderId="21" xfId="0" applyFont="1" applyFill="1" applyBorder="1" applyAlignment="1">
      <alignment horizontal="center" vertical="center" wrapText="1"/>
    </xf>
    <xf numFmtId="0" fontId="43" fillId="7" borderId="20" xfId="0" applyFont="1" applyFill="1" applyBorder="1" applyAlignment="1">
      <alignment horizontal="center" vertical="center" wrapText="1"/>
    </xf>
    <xf numFmtId="0" fontId="43" fillId="7" borderId="21" xfId="0" applyFont="1" applyFill="1" applyBorder="1" applyAlignment="1">
      <alignment horizontal="center" vertical="center" wrapText="1"/>
    </xf>
    <xf numFmtId="0" fontId="0" fillId="6" borderId="0" xfId="0" applyFill="1" applyAlignment="1">
      <alignment wrapText="1"/>
    </xf>
    <xf numFmtId="0" fontId="0" fillId="0" borderId="0" xfId="0" applyAlignment="1">
      <alignment wrapText="1"/>
    </xf>
    <xf numFmtId="0" fontId="54" fillId="7" borderId="20" xfId="0" applyFont="1" applyFill="1" applyBorder="1" applyAlignment="1">
      <alignment horizontal="center" vertical="center" wrapText="1"/>
    </xf>
    <xf numFmtId="0" fontId="54" fillId="7" borderId="21" xfId="0" applyFont="1" applyFill="1" applyBorder="1" applyAlignment="1">
      <alignment horizontal="center" vertical="center" wrapText="1"/>
    </xf>
    <xf numFmtId="0" fontId="53" fillId="7" borderId="26" xfId="0" applyFont="1" applyFill="1" applyBorder="1" applyAlignment="1">
      <alignment horizontal="center" vertical="center" wrapText="1"/>
    </xf>
    <xf numFmtId="0" fontId="53" fillId="7" borderId="22" xfId="0" applyFont="1" applyFill="1" applyBorder="1" applyAlignment="1">
      <alignment horizontal="center" vertical="center" wrapText="1"/>
    </xf>
    <xf numFmtId="0" fontId="53" fillId="7" borderId="27" xfId="0" applyFont="1" applyFill="1" applyBorder="1" applyAlignment="1">
      <alignment horizontal="center" vertical="center" wrapText="1"/>
    </xf>
    <xf numFmtId="0" fontId="53" fillId="7" borderId="25" xfId="0" applyFont="1" applyFill="1" applyBorder="1" applyAlignment="1">
      <alignment horizontal="center" vertical="center" wrapText="1"/>
    </xf>
    <xf numFmtId="0" fontId="44" fillId="10" borderId="47" xfId="0" applyFont="1" applyFill="1" applyBorder="1" applyAlignment="1">
      <alignment horizontal="center" vertical="center" wrapText="1"/>
    </xf>
    <xf numFmtId="0" fontId="44" fillId="10" borderId="42" xfId="0" applyFont="1" applyFill="1" applyBorder="1" applyAlignment="1">
      <alignment horizontal="center" vertical="center" wrapText="1"/>
    </xf>
    <xf numFmtId="0" fontId="44" fillId="10" borderId="48" xfId="0" applyFont="1" applyFill="1" applyBorder="1" applyAlignment="1">
      <alignment horizontal="center" vertical="center" wrapText="1"/>
    </xf>
    <xf numFmtId="0" fontId="44" fillId="10" borderId="43" xfId="0" applyFont="1" applyFill="1" applyBorder="1" applyAlignment="1">
      <alignment horizontal="center" vertical="center" wrapText="1"/>
    </xf>
    <xf numFmtId="0" fontId="44" fillId="10" borderId="49" xfId="0" applyFont="1" applyFill="1" applyBorder="1" applyAlignment="1">
      <alignment horizontal="center" vertical="center" wrapText="1"/>
    </xf>
    <xf numFmtId="0" fontId="44" fillId="10" borderId="45" xfId="0" applyFont="1" applyFill="1" applyBorder="1" applyAlignment="1">
      <alignment horizontal="center" vertical="center" wrapText="1"/>
    </xf>
    <xf numFmtId="0" fontId="44" fillId="10" borderId="39" xfId="0" applyFont="1" applyFill="1" applyBorder="1" applyAlignment="1">
      <alignment horizontal="justify" vertical="center" wrapText="1"/>
    </xf>
    <xf numFmtId="0" fontId="44" fillId="10" borderId="40" xfId="0" applyFont="1" applyFill="1" applyBorder="1" applyAlignment="1">
      <alignment horizontal="justify" vertical="center" wrapText="1"/>
    </xf>
    <xf numFmtId="0" fontId="44" fillId="10" borderId="41" xfId="0" applyFont="1" applyFill="1" applyBorder="1" applyAlignment="1">
      <alignment horizontal="justify" vertical="center" wrapText="1"/>
    </xf>
    <xf numFmtId="0" fontId="44" fillId="10" borderId="39" xfId="0" applyFont="1" applyFill="1" applyBorder="1" applyAlignment="1">
      <alignment horizontal="center" vertical="center" wrapText="1"/>
    </xf>
    <xf numFmtId="0" fontId="44" fillId="10" borderId="40" xfId="0" applyFont="1" applyFill="1" applyBorder="1" applyAlignment="1">
      <alignment horizontal="center" vertical="center" wrapText="1"/>
    </xf>
    <xf numFmtId="0" fontId="44" fillId="10" borderId="41" xfId="0" applyFont="1" applyFill="1" applyBorder="1" applyAlignment="1">
      <alignment horizontal="center" vertical="center" wrapText="1"/>
    </xf>
  </cellXfs>
  <cellStyles count="3">
    <cellStyle name="Currency" xfId="1" builtinId="4"/>
    <cellStyle name="Currency 2" xfId="2" xr:uid="{9200C84A-EED3-411E-BFEC-A2317C2AEF9D}"/>
    <cellStyle name="Normal" xfId="0" builtinId="0"/>
  </cellStyles>
  <dxfs count="2">
    <dxf>
      <fill>
        <patternFill>
          <bgColor rgb="FFFFFF00"/>
        </patternFill>
      </fill>
    </dxf>
    <dxf>
      <fill>
        <patternFill>
          <bgColor rgb="FFFC8500"/>
        </patternFill>
      </fill>
    </dxf>
  </dxfs>
  <tableStyles count="0" defaultTableStyle="TableStyleMedium2" defaultPivotStyle="PivotStyleLight16"/>
  <colors>
    <mruColors>
      <color rgb="FFFC8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142874</xdr:colOff>
      <xdr:row>0</xdr:row>
      <xdr:rowOff>93193</xdr:rowOff>
    </xdr:from>
    <xdr:to>
      <xdr:col>2</xdr:col>
      <xdr:colOff>2638869</xdr:colOff>
      <xdr:row>3</xdr:row>
      <xdr:rowOff>54056</xdr:rowOff>
    </xdr:to>
    <xdr:pic>
      <xdr:nvPicPr>
        <xdr:cNvPr id="2" name="Picture 1">
          <a:extLst>
            <a:ext uri="{FF2B5EF4-FFF2-40B4-BE49-F238E27FC236}">
              <a16:creationId xmlns:a16="http://schemas.microsoft.com/office/drawing/2014/main" id="{F7691C04-51D5-4BB3-9719-839223B23784}"/>
            </a:ext>
          </a:extLst>
        </xdr:cNvPr>
        <xdr:cNvPicPr>
          <a:picLocks noChangeAspect="1"/>
        </xdr:cNvPicPr>
      </xdr:nvPicPr>
      <xdr:blipFill>
        <a:blip xmlns:r="http://schemas.openxmlformats.org/officeDocument/2006/relationships" r:embed="rId1"/>
        <a:stretch>
          <a:fillRect/>
        </a:stretch>
      </xdr:blipFill>
      <xdr:spPr>
        <a:xfrm>
          <a:off x="142874" y="93193"/>
          <a:ext cx="4540695" cy="5037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588134</xdr:colOff>
      <xdr:row>2</xdr:row>
      <xdr:rowOff>68792</xdr:rowOff>
    </xdr:to>
    <xdr:pic>
      <xdr:nvPicPr>
        <xdr:cNvPr id="2" name="Picture 1">
          <a:extLst>
            <a:ext uri="{FF2B5EF4-FFF2-40B4-BE49-F238E27FC236}">
              <a16:creationId xmlns:a16="http://schemas.microsoft.com/office/drawing/2014/main" id="{B75E4E95-B4CE-40E6-A439-35D2322C3BB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036184" cy="43709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95250</xdr:colOff>
      <xdr:row>2</xdr:row>
      <xdr:rowOff>31750</xdr:rowOff>
    </xdr:from>
    <xdr:to>
      <xdr:col>4</xdr:col>
      <xdr:colOff>868894</xdr:colOff>
      <xdr:row>2</xdr:row>
      <xdr:rowOff>465667</xdr:rowOff>
    </xdr:to>
    <xdr:pic>
      <xdr:nvPicPr>
        <xdr:cNvPr id="2" name="Picture 1">
          <a:extLst>
            <a:ext uri="{FF2B5EF4-FFF2-40B4-BE49-F238E27FC236}">
              <a16:creationId xmlns:a16="http://schemas.microsoft.com/office/drawing/2014/main" id="{2A176320-24CB-452C-A569-DD855BDC035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5300" y="314325"/>
          <a:ext cx="4037544" cy="4402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95250</xdr:colOff>
      <xdr:row>2</xdr:row>
      <xdr:rowOff>31750</xdr:rowOff>
    </xdr:from>
    <xdr:to>
      <xdr:col>4</xdr:col>
      <xdr:colOff>1621007</xdr:colOff>
      <xdr:row>3</xdr:row>
      <xdr:rowOff>212</xdr:rowOff>
    </xdr:to>
    <xdr:pic>
      <xdr:nvPicPr>
        <xdr:cNvPr id="2" name="Picture 1">
          <a:extLst>
            <a:ext uri="{FF2B5EF4-FFF2-40B4-BE49-F238E27FC236}">
              <a16:creationId xmlns:a16="http://schemas.microsoft.com/office/drawing/2014/main" id="{A928E8CA-983C-4555-B235-5ED0272EB1E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5300" y="152400"/>
          <a:ext cx="4034369" cy="43709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34D01-3C5B-4F10-AF05-793D06DF9720}">
  <sheetPr>
    <tabColor theme="8" tint="0.39997558519241921"/>
  </sheetPr>
  <dimension ref="A1:G11"/>
  <sheetViews>
    <sheetView showGridLines="0" tabSelected="1" zoomScaleNormal="100" workbookViewId="0">
      <selection activeCell="F103" sqref="F103"/>
    </sheetView>
  </sheetViews>
  <sheetFormatPr defaultColWidth="0" defaultRowHeight="15" zeroHeight="1" x14ac:dyDescent="0.25"/>
  <cols>
    <col min="1" max="1" width="20.5703125" customWidth="1"/>
    <col min="2" max="2" width="8.7109375" customWidth="1"/>
    <col min="3" max="3" width="50" customWidth="1"/>
    <col min="4" max="5" width="8.7109375" customWidth="1"/>
    <col min="6" max="6" width="19.42578125" customWidth="1"/>
    <col min="7" max="7" width="19.7109375" customWidth="1"/>
    <col min="8" max="16384" width="8.7109375" hidden="1"/>
  </cols>
  <sheetData>
    <row r="1" spans="1:7" x14ac:dyDescent="0.25"/>
    <row r="2" spans="1:7" x14ac:dyDescent="0.25"/>
    <row r="3" spans="1:7" x14ac:dyDescent="0.25"/>
    <row r="4" spans="1:7" x14ac:dyDescent="0.25"/>
    <row r="5" spans="1:7" ht="18" x14ac:dyDescent="0.25">
      <c r="A5" s="309" t="s">
        <v>0</v>
      </c>
      <c r="B5" s="310"/>
      <c r="C5" s="22"/>
    </row>
    <row r="6" spans="1:7" ht="18" x14ac:dyDescent="0.25">
      <c r="A6" s="27"/>
      <c r="B6" s="27"/>
      <c r="C6" s="28"/>
    </row>
    <row r="7" spans="1:7" ht="18" x14ac:dyDescent="0.25">
      <c r="A7" s="311" t="s">
        <v>1</v>
      </c>
      <c r="B7" s="312"/>
      <c r="C7" s="313"/>
      <c r="F7" s="307" t="s">
        <v>2</v>
      </c>
      <c r="G7" s="308"/>
    </row>
    <row r="8" spans="1:7" ht="18" x14ac:dyDescent="0.25">
      <c r="A8" s="305" t="s">
        <v>3</v>
      </c>
      <c r="B8" s="306"/>
      <c r="C8" s="39"/>
      <c r="F8" s="254" t="s">
        <v>4</v>
      </c>
      <c r="G8" s="39"/>
    </row>
    <row r="9" spans="1:7" ht="18" x14ac:dyDescent="0.25">
      <c r="A9" s="305" t="s">
        <v>5</v>
      </c>
      <c r="B9" s="306"/>
      <c r="C9" s="39"/>
      <c r="F9" s="255" t="s">
        <v>6</v>
      </c>
      <c r="G9" s="253"/>
    </row>
    <row r="10" spans="1:7" ht="18" x14ac:dyDescent="0.25">
      <c r="A10" s="305" t="s">
        <v>7</v>
      </c>
      <c r="B10" s="306"/>
      <c r="C10" s="39"/>
      <c r="F10" s="255" t="s">
        <v>8</v>
      </c>
      <c r="G10" s="253"/>
    </row>
    <row r="11" spans="1:7" ht="18" x14ac:dyDescent="0.25">
      <c r="A11" s="305" t="s">
        <v>9</v>
      </c>
      <c r="B11" s="306"/>
      <c r="C11" s="39"/>
    </row>
  </sheetData>
  <sheetProtection algorithmName="SHA-512" hashValue="U38beihWFlVXFmy8keEPGuIxgykPeXtFV6i9XSikruagMKmGQP6v/k22n1b5YAbMMLS5ZJN4pQ/1Rw2MdhDLsQ==" saltValue="qlH8/wQyzKn29U/t2ahHcA==" spinCount="100000" sheet="1" objects="1" scenarios="1"/>
  <mergeCells count="7">
    <mergeCell ref="A11:B11"/>
    <mergeCell ref="F7:G7"/>
    <mergeCell ref="A5:B5"/>
    <mergeCell ref="A7:C7"/>
    <mergeCell ref="A8:B8"/>
    <mergeCell ref="A9:B9"/>
    <mergeCell ref="A10:B10"/>
  </mergeCells>
  <phoneticPr fontId="48" type="noConversion"/>
  <dataValidations count="1">
    <dataValidation type="date" operator="equal" allowBlank="1" showInputMessage="1" showErrorMessage="1" error="Date must be today's date._x000a_Enter as DD/MM/YYYY" sqref="C5" xr:uid="{1AB4CD6A-4089-4517-A8FA-E16038481D86}">
      <formula1>TODAY()</formula1>
    </dataValidation>
  </dataValidations>
  <pageMargins left="0.7" right="0.7" top="0.75" bottom="0.75" header="0.3" footer="0.3"/>
  <pageSetup paperSize="9" orientation="portrait" verticalDpi="0" r:id="rId1"/>
  <headerFooter>
    <oddHeader>&amp;C&amp;"Calibri"&amp;8&amp;K737373KCOM Commercial in Confidence&amp;1#</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18FF4-ED4F-4459-B508-4DC82F4467BF}">
  <dimension ref="A1:D24"/>
  <sheetViews>
    <sheetView showGridLines="0" zoomScale="85" zoomScaleNormal="85" workbookViewId="0">
      <selection activeCell="F103" sqref="F103"/>
    </sheetView>
  </sheetViews>
  <sheetFormatPr defaultColWidth="0" defaultRowHeight="15" zeroHeight="1" x14ac:dyDescent="0.25"/>
  <cols>
    <col min="1" max="1" width="35.7109375" customWidth="1"/>
    <col min="2" max="3" width="13.5703125" customWidth="1"/>
    <col min="4" max="4" width="8.7109375" customWidth="1"/>
    <col min="5" max="16384" width="8.7109375" hidden="1"/>
  </cols>
  <sheetData>
    <row r="1" spans="1:3" x14ac:dyDescent="0.25"/>
    <row r="2" spans="1:3" x14ac:dyDescent="0.25"/>
    <row r="3" spans="1:3" ht="9.4" customHeight="1" x14ac:dyDescent="0.25"/>
    <row r="4" spans="1:3" x14ac:dyDescent="0.25">
      <c r="A4" t="s">
        <v>10</v>
      </c>
    </row>
    <row r="5" spans="1:3" x14ac:dyDescent="0.25">
      <c r="A5" t="s">
        <v>11</v>
      </c>
    </row>
    <row r="6" spans="1:3" x14ac:dyDescent="0.25">
      <c r="A6" t="s">
        <v>12</v>
      </c>
    </row>
    <row r="7" spans="1:3" x14ac:dyDescent="0.25">
      <c r="A7" t="s">
        <v>13</v>
      </c>
    </row>
    <row r="8" spans="1:3" ht="4.9000000000000004" customHeight="1" x14ac:dyDescent="0.25"/>
    <row r="9" spans="1:3" x14ac:dyDescent="0.25">
      <c r="A9" s="236" t="s">
        <v>14</v>
      </c>
      <c r="B9" s="237"/>
      <c r="C9" s="238"/>
    </row>
    <row r="10" spans="1:3" x14ac:dyDescent="0.25">
      <c r="A10" s="239"/>
      <c r="B10" s="247" t="s">
        <v>15</v>
      </c>
      <c r="C10" s="248" t="s">
        <v>16</v>
      </c>
    </row>
    <row r="11" spans="1:3" x14ac:dyDescent="0.25">
      <c r="A11" s="239" t="s">
        <v>17</v>
      </c>
      <c r="C11" s="240"/>
    </row>
    <row r="12" spans="1:3" x14ac:dyDescent="0.25">
      <c r="A12" s="239" t="s">
        <v>18</v>
      </c>
      <c r="B12" s="241">
        <f ca="1">SUMIF('Core Services'!$D$18:$L$217,Summary!$A12,'Core Services'!$K$18:$K$217)</f>
        <v>0</v>
      </c>
      <c r="C12" s="242">
        <f ca="1">SUMIF('Core Services'!$D$18:$L$217,Summary!$A12,'Core Services'!$L$18:$L$217)</f>
        <v>0</v>
      </c>
    </row>
    <row r="13" spans="1:3" x14ac:dyDescent="0.25">
      <c r="A13" s="239" t="s">
        <v>19</v>
      </c>
      <c r="B13" s="241">
        <f ca="1">SUMIF('Core Services'!$D$18:$L$217,Summary!$A13,'Core Services'!$K$18:$K$217)</f>
        <v>0</v>
      </c>
      <c r="C13" s="242">
        <f ca="1">SUMIF('Core Services'!$D$18:$L$217,Summary!$A13,'Core Services'!$L$18:$L$217)</f>
        <v>0</v>
      </c>
    </row>
    <row r="14" spans="1:3" x14ac:dyDescent="0.25">
      <c r="A14" s="239" t="s">
        <v>20</v>
      </c>
      <c r="B14" s="241">
        <f ca="1">SUMIF('Core Services'!$D$18:$L$217,Summary!$A14,'Core Services'!$K$18:$K$217)</f>
        <v>0</v>
      </c>
      <c r="C14" s="242">
        <f ca="1">SUMIF('Core Services'!$D$18:$L$217,Summary!$A14,'Core Services'!$L$18:$L$217)</f>
        <v>0</v>
      </c>
    </row>
    <row r="15" spans="1:3" x14ac:dyDescent="0.25">
      <c r="A15" s="239" t="s">
        <v>21</v>
      </c>
      <c r="B15" s="241">
        <f>'End Users'!O39</f>
        <v>0</v>
      </c>
      <c r="C15" s="242">
        <f>'End Users'!P39</f>
        <v>0</v>
      </c>
    </row>
    <row r="16" spans="1:3" x14ac:dyDescent="0.25">
      <c r="A16" s="239" t="s">
        <v>22</v>
      </c>
      <c r="B16" s="241">
        <f ca="1">SUMIF('End Users'!$D$18:$P$37,Summary!$A16,'End Users'!$O$18:$O$37)</f>
        <v>0</v>
      </c>
      <c r="C16" s="242">
        <f ca="1">SUMIF('End Users'!$D$18:$P$37,Summary!$A16,'End Users'!$P$18:$P$37)</f>
        <v>0</v>
      </c>
    </row>
    <row r="17" spans="1:3" x14ac:dyDescent="0.25">
      <c r="A17" s="239" t="s">
        <v>23</v>
      </c>
      <c r="B17" s="241">
        <f ca="1">SUMIF('End Users'!$D$18:$P$37,Summary!$A17,'End Users'!$O$18:$O$37)</f>
        <v>0</v>
      </c>
      <c r="C17" s="242">
        <f ca="1">SUMIF('End Users'!$D$18:$P$37,Summary!$A17,'End Users'!$P$18:$P$37)</f>
        <v>0</v>
      </c>
    </row>
    <row r="18" spans="1:3" x14ac:dyDescent="0.25">
      <c r="A18" s="239" t="s">
        <v>24</v>
      </c>
      <c r="B18" s="241">
        <f ca="1">SUMIF('End Users'!$D$18:$P$37,Summary!$A18,'End Users'!$O$18:$O$37)</f>
        <v>0</v>
      </c>
      <c r="C18" s="242">
        <f ca="1">SUMIF('End Users'!$D$18:$P$37,Summary!$A18,'End Users'!$P$18:$P$37)</f>
        <v>0</v>
      </c>
    </row>
    <row r="19" spans="1:3" x14ac:dyDescent="0.25">
      <c r="A19" s="239" t="s">
        <v>25</v>
      </c>
      <c r="B19" s="241">
        <f ca="1">SUMIF('End Users'!$D$18:$P$37,Summary!$A19,'End Users'!$O$18:$O$37)</f>
        <v>0</v>
      </c>
      <c r="C19" s="242">
        <f ca="1">SUMIF('End Users'!$D$18:$P$37,Summary!$A19,'End Users'!$P$18:$P$37)</f>
        <v>0</v>
      </c>
    </row>
    <row r="20" spans="1:3" x14ac:dyDescent="0.25">
      <c r="A20" s="239" t="s">
        <v>26</v>
      </c>
      <c r="B20" s="241">
        <f ca="1">SUMIF('End Users'!$D$18:$P$37,Summary!$A20,'End Users'!$O$18:$O$37)</f>
        <v>0</v>
      </c>
      <c r="C20" s="242">
        <f ca="1">SUMIF('End Users'!$D$18:$P$37,Summary!$A20,'End Users'!$P$18:$P$37)</f>
        <v>0</v>
      </c>
    </row>
    <row r="21" spans="1:3" ht="15.75" thickBot="1" x14ac:dyDescent="0.3">
      <c r="A21" s="239"/>
      <c r="B21" s="235">
        <f ca="1">SUM(B12:B20)</f>
        <v>0</v>
      </c>
      <c r="C21" s="243">
        <f ca="1">SUM(C12:C20)</f>
        <v>0</v>
      </c>
    </row>
    <row r="22" spans="1:3" ht="15.75" thickTop="1" x14ac:dyDescent="0.25">
      <c r="A22" s="244"/>
      <c r="B22" s="245"/>
      <c r="C22" s="246"/>
    </row>
    <row r="23" spans="1:3" x14ac:dyDescent="0.25"/>
    <row r="24" spans="1:3" x14ac:dyDescent="0.25"/>
  </sheetData>
  <sheetProtection algorithmName="SHA-512" hashValue="OXwzEQwMxQX7gaGW/cECU8vh5+I2nIQ0RWjOlJ8r897hB63fHAbQzT1XVIIB5aWm8LB3+qdFFgR0YkeeniKk6Q==" saltValue="vTJP9fhZJv/K6pj+5BJKqg==" spinCount="100000" sheet="1" objects="1" scenarios="1"/>
  <pageMargins left="0.7" right="0.7" top="0.75" bottom="0.75" header="0.3" footer="0.3"/>
  <pageSetup paperSize="9" orientation="portrait" verticalDpi="0" r:id="rId1"/>
  <headerFooter>
    <oddHeader>&amp;C&amp;"Calibri"&amp;8&amp;K737373KCOM Commercial in Confidence&amp;1#</oddHead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A89DD-17BB-4603-B257-A02FCBDC4BC1}">
  <sheetPr>
    <tabColor theme="8" tint="0.39997558519241921"/>
  </sheetPr>
  <dimension ref="A1:DJ299"/>
  <sheetViews>
    <sheetView topLeftCell="A2" zoomScale="60" zoomScaleNormal="60" workbookViewId="0">
      <selection activeCell="H22" sqref="H22"/>
    </sheetView>
  </sheetViews>
  <sheetFormatPr defaultColWidth="0" defaultRowHeight="0" customHeight="1" zeroHeight="1" x14ac:dyDescent="0.2"/>
  <cols>
    <col min="1" max="1" width="3.28515625" style="1" customWidth="1"/>
    <col min="2" max="2" width="2.5703125" style="1" customWidth="1"/>
    <col min="3" max="3" width="12.5703125" style="1" customWidth="1"/>
    <col min="4" max="4" width="34.28515625" style="1" customWidth="1"/>
    <col min="5" max="5" width="32.28515625" style="1" customWidth="1"/>
    <col min="6" max="6" width="31.5703125" style="1" customWidth="1"/>
    <col min="7" max="7" width="12.28515625" style="2" customWidth="1"/>
    <col min="8" max="8" width="14.42578125" style="1" customWidth="1"/>
    <col min="9" max="9" width="12.7109375" style="1" customWidth="1"/>
    <col min="10" max="10" width="53.7109375" style="1" customWidth="1"/>
    <col min="11" max="11" width="22.28515625" style="1" customWidth="1"/>
    <col min="12" max="12" width="23.5703125" style="1" customWidth="1"/>
    <col min="13" max="13" width="4.7109375" style="1" customWidth="1"/>
    <col min="14" max="14" width="15.28515625" style="1" hidden="1" customWidth="1"/>
    <col min="15" max="15" width="12.7109375" style="1" hidden="1" customWidth="1"/>
    <col min="16" max="16" width="4.7109375" style="1" hidden="1" customWidth="1"/>
    <col min="17" max="74" width="9.28515625" style="1" hidden="1" customWidth="1"/>
    <col min="75" max="79" width="14" style="1" hidden="1" customWidth="1"/>
    <col min="80" max="80" width="22.5703125" style="1" hidden="1" customWidth="1"/>
    <col min="81" max="82" width="14" style="1" hidden="1" customWidth="1"/>
    <col min="83" max="88" width="9.28515625" style="1" hidden="1" customWidth="1"/>
    <col min="89" max="94" width="23.28515625" style="1" hidden="1" customWidth="1"/>
    <col min="95" max="114" width="19.28515625" style="1" hidden="1" customWidth="1"/>
    <col min="115" max="16384" width="9.28515625" style="1" hidden="1"/>
  </cols>
  <sheetData>
    <row r="1" spans="2:107" ht="13.5" hidden="1" thickBot="1" x14ac:dyDescent="0.25"/>
    <row r="2" spans="2:107" ht="9.75" customHeight="1" thickTop="1" x14ac:dyDescent="0.2">
      <c r="B2" s="3"/>
      <c r="C2" s="4"/>
      <c r="D2" s="4"/>
      <c r="E2" s="4"/>
      <c r="F2" s="4"/>
      <c r="G2" s="4"/>
      <c r="H2" s="4"/>
      <c r="I2" s="4"/>
      <c r="J2" s="4"/>
      <c r="K2" s="5"/>
      <c r="L2" s="5"/>
      <c r="M2" s="6"/>
      <c r="N2" s="7"/>
    </row>
    <row r="3" spans="2:107" ht="38.25" customHeight="1" x14ac:dyDescent="0.6">
      <c r="B3" s="8"/>
      <c r="C3" s="256"/>
      <c r="D3" s="257"/>
      <c r="E3" s="258"/>
      <c r="H3" s="11"/>
      <c r="I3" s="11"/>
      <c r="J3" s="11"/>
      <c r="M3" s="12"/>
      <c r="BW3" s="13" t="s">
        <v>27</v>
      </c>
      <c r="BX3" s="9"/>
      <c r="BY3" s="9"/>
      <c r="BZ3" s="9"/>
      <c r="CA3" s="9"/>
      <c r="CB3" s="9"/>
      <c r="CC3" s="9"/>
      <c r="CD3" s="9"/>
      <c r="CE3" s="9"/>
      <c r="CF3" s="9"/>
      <c r="CG3" s="9"/>
      <c r="CH3" s="9"/>
      <c r="CI3" s="9"/>
      <c r="CK3" s="13" t="s">
        <v>28</v>
      </c>
    </row>
    <row r="4" spans="2:107" ht="21" customHeight="1" x14ac:dyDescent="0.25">
      <c r="B4" s="8"/>
      <c r="C4" s="259" t="s">
        <v>212</v>
      </c>
      <c r="D4" s="257"/>
      <c r="E4" s="260"/>
      <c r="H4" s="11"/>
      <c r="I4" s="11"/>
      <c r="J4" s="11"/>
      <c r="M4" s="12"/>
    </row>
    <row r="5" spans="2:107" ht="16.5" customHeight="1" thickBot="1" x14ac:dyDescent="0.25">
      <c r="B5" s="8"/>
      <c r="C5" s="261" t="s">
        <v>253</v>
      </c>
      <c r="D5" s="257"/>
      <c r="E5" s="262"/>
      <c r="F5" s="18"/>
      <c r="G5" s="18"/>
      <c r="M5" s="12"/>
    </row>
    <row r="6" spans="2:107" ht="23.25" customHeight="1" x14ac:dyDescent="0.2">
      <c r="B6" s="8"/>
      <c r="C6" s="256"/>
      <c r="D6" s="256"/>
      <c r="E6" s="263"/>
      <c r="F6" s="18"/>
      <c r="G6" s="18"/>
      <c r="M6" s="12"/>
      <c r="BW6" s="19" t="s">
        <v>29</v>
      </c>
      <c r="BX6" s="20"/>
      <c r="BY6" s="20"/>
      <c r="BZ6" s="20"/>
      <c r="CA6" s="21"/>
      <c r="CK6" s="19" t="s">
        <v>30</v>
      </c>
      <c r="CL6" s="20"/>
      <c r="CM6" s="20"/>
      <c r="CN6" s="20"/>
      <c r="CO6" s="21"/>
    </row>
    <row r="7" spans="2:107" ht="20.25" customHeight="1" x14ac:dyDescent="0.2">
      <c r="B7" s="8"/>
      <c r="C7" s="311" t="s">
        <v>0</v>
      </c>
      <c r="D7" s="313"/>
      <c r="E7" s="264" t="str">
        <f>IF(ISBLANK('CP Identifier'!C5),"",'CP Identifier'!C5)</f>
        <v/>
      </c>
      <c r="F7" s="9"/>
      <c r="G7" s="23"/>
      <c r="H7" s="9"/>
      <c r="I7" s="9"/>
      <c r="J7" s="9"/>
      <c r="M7" s="12"/>
      <c r="BW7" s="24" t="s">
        <v>31</v>
      </c>
      <c r="BX7" s="24" t="s">
        <v>32</v>
      </c>
      <c r="BY7" s="24" t="s">
        <v>33</v>
      </c>
      <c r="BZ7" s="25"/>
      <c r="CA7" s="24" t="s">
        <v>34</v>
      </c>
      <c r="CB7" s="24" t="s">
        <v>35</v>
      </c>
      <c r="CC7" s="24" t="s">
        <v>36</v>
      </c>
      <c r="CD7" s="25"/>
      <c r="CE7" s="26" t="s">
        <v>37</v>
      </c>
      <c r="CK7" s="314" t="s">
        <v>38</v>
      </c>
      <c r="CL7" s="314"/>
      <c r="CM7" s="314"/>
      <c r="CN7" s="314"/>
      <c r="CO7" s="314"/>
      <c r="CP7" s="314"/>
    </row>
    <row r="8" spans="2:107" ht="5.25" customHeight="1" x14ac:dyDescent="0.25">
      <c r="B8" s="8"/>
      <c r="C8" s="27"/>
      <c r="D8" s="27"/>
      <c r="E8" s="28"/>
      <c r="F8" s="9"/>
      <c r="G8" s="9"/>
      <c r="H8" s="29"/>
      <c r="I8" s="29"/>
      <c r="J8" s="29"/>
      <c r="M8" s="12"/>
      <c r="BW8" s="30" t="e">
        <f>IF(#REF!="",1,2)</f>
        <v>#REF!</v>
      </c>
      <c r="BX8" s="30" t="e">
        <f>IF(#REF!="",1,2)</f>
        <v>#REF!</v>
      </c>
      <c r="BY8" s="30" t="e">
        <f>IF(#REF!="",1,2)</f>
        <v>#REF!</v>
      </c>
      <c r="BZ8" s="31"/>
      <c r="CA8" s="30" t="e">
        <f>IF(#REF!="",1,2)</f>
        <v>#REF!</v>
      </c>
      <c r="CB8" s="30" t="e">
        <f>IF(#REF!="",1,2)</f>
        <v>#REF!</v>
      </c>
      <c r="CC8" s="30" t="e">
        <f>IF(#REF!="",1,2)</f>
        <v>#REF!</v>
      </c>
      <c r="CD8" s="31"/>
      <c r="CE8" s="30" t="e">
        <f>IF(#REF!="",1,2)</f>
        <v>#REF!</v>
      </c>
      <c r="CK8" s="32" t="s">
        <v>39</v>
      </c>
      <c r="CL8" s="33" t="s">
        <v>40</v>
      </c>
      <c r="CM8" s="33" t="s">
        <v>41</v>
      </c>
      <c r="CN8" s="34"/>
      <c r="CO8" s="34"/>
      <c r="CP8" s="35"/>
    </row>
    <row r="9" spans="2:107" ht="20.25" customHeight="1" x14ac:dyDescent="0.2">
      <c r="B9" s="8"/>
      <c r="C9" s="311" t="s">
        <v>1</v>
      </c>
      <c r="D9" s="312"/>
      <c r="E9" s="313"/>
      <c r="F9" s="36"/>
      <c r="G9" s="36"/>
      <c r="H9" s="36"/>
      <c r="I9" s="36"/>
      <c r="J9" s="36"/>
      <c r="M9" s="12"/>
      <c r="BW9" s="30" t="e">
        <f>IF(#REF!="",1,2)</f>
        <v>#REF!</v>
      </c>
      <c r="BX9" s="30" t="e">
        <f>IF(#REF!="",1,2)</f>
        <v>#REF!</v>
      </c>
      <c r="BY9" s="30" t="e">
        <f>IF(#REF!="",1,2)</f>
        <v>#REF!</v>
      </c>
      <c r="BZ9" s="31"/>
      <c r="CA9" s="30" t="e">
        <f>IF(#REF!="",1,2)</f>
        <v>#REF!</v>
      </c>
      <c r="CB9" s="30" t="e">
        <f>IF(#REF!="",1,2)</f>
        <v>#REF!</v>
      </c>
      <c r="CC9" s="30" t="e">
        <f>IF(#REF!="",1,2)</f>
        <v>#REF!</v>
      </c>
      <c r="CD9" s="31"/>
      <c r="CE9" s="30" t="e">
        <f>IF(#REF!="",1,2)</f>
        <v>#REF!</v>
      </c>
      <c r="CK9" s="37" t="s">
        <v>42</v>
      </c>
      <c r="CL9" s="38"/>
      <c r="CM9" s="38"/>
      <c r="CN9" s="38"/>
      <c r="CO9" s="38"/>
      <c r="CP9" s="38"/>
    </row>
    <row r="10" spans="2:107" ht="25.5" customHeight="1" x14ac:dyDescent="0.2">
      <c r="B10" s="8"/>
      <c r="C10" s="315" t="s">
        <v>3</v>
      </c>
      <c r="D10" s="316"/>
      <c r="E10" s="265" t="str">
        <f>IF(ISBLANK('CP Identifier'!C8),"",'CP Identifier'!C8)</f>
        <v/>
      </c>
      <c r="F10" s="9"/>
      <c r="G10" s="40"/>
      <c r="H10" s="9"/>
      <c r="I10" s="9"/>
      <c r="J10" s="9"/>
      <c r="M10" s="12"/>
      <c r="BW10" s="30" t="e">
        <f>IF(#REF!="",1,2)</f>
        <v>#REF!</v>
      </c>
      <c r="BX10" s="30" t="e">
        <f>IF(#REF!="",1,2)</f>
        <v>#REF!</v>
      </c>
      <c r="BY10" s="30" t="e">
        <f>IF(#REF!="",1,2)</f>
        <v>#REF!</v>
      </c>
      <c r="BZ10" s="31"/>
      <c r="CA10" s="30" t="e">
        <f>IF(#REF!="",1,2)</f>
        <v>#REF!</v>
      </c>
      <c r="CB10" s="30" t="e">
        <f>IF(#REF!="",1,2)</f>
        <v>#REF!</v>
      </c>
      <c r="CC10" s="30" t="e">
        <f>IF(#REF!="",1,2)</f>
        <v>#REF!</v>
      </c>
      <c r="CD10" s="31"/>
      <c r="CE10" s="30" t="e">
        <f>IF(#REF!="",1,2)</f>
        <v>#REF!</v>
      </c>
      <c r="CK10" s="32" t="s">
        <v>43</v>
      </c>
      <c r="CL10" s="41" t="s">
        <v>44</v>
      </c>
      <c r="CM10" s="41" t="s">
        <v>45</v>
      </c>
      <c r="CN10" s="1" t="s">
        <v>46</v>
      </c>
      <c r="CO10" s="1" t="s">
        <v>47</v>
      </c>
      <c r="CP10" s="1" t="s">
        <v>48</v>
      </c>
      <c r="CQ10" s="1" t="s">
        <v>49</v>
      </c>
      <c r="CR10" s="1" t="s">
        <v>50</v>
      </c>
      <c r="CS10" s="1" t="s">
        <v>51</v>
      </c>
      <c r="CT10" s="1" t="s">
        <v>52</v>
      </c>
      <c r="CU10" s="1" t="s">
        <v>53</v>
      </c>
      <c r="CV10" s="1" t="s">
        <v>54</v>
      </c>
      <c r="CW10" s="1" t="s">
        <v>55</v>
      </c>
      <c r="CX10" s="1" t="s">
        <v>56</v>
      </c>
      <c r="CZ10" s="1" t="s">
        <v>57</v>
      </c>
      <c r="DA10" s="1" t="s">
        <v>58</v>
      </c>
      <c r="DB10" s="1" t="s">
        <v>59</v>
      </c>
      <c r="DC10" s="1" t="s">
        <v>60</v>
      </c>
    </row>
    <row r="11" spans="2:107" ht="25.5" customHeight="1" x14ac:dyDescent="0.2">
      <c r="B11" s="8"/>
      <c r="C11" s="315" t="s">
        <v>5</v>
      </c>
      <c r="D11" s="316"/>
      <c r="E11" s="265" t="str">
        <f>IF(ISBLANK('CP Identifier'!C9),"",'CP Identifier'!C9)</f>
        <v/>
      </c>
      <c r="F11" s="9"/>
      <c r="G11" s="317"/>
      <c r="H11" s="317"/>
      <c r="I11" s="317"/>
      <c r="J11" s="317"/>
      <c r="K11" s="9"/>
      <c r="L11" s="9"/>
      <c r="M11" s="12"/>
      <c r="BW11" s="30" t="e">
        <f>IF(#REF!="",1,2)</f>
        <v>#REF!</v>
      </c>
      <c r="BX11" s="30" t="e">
        <f>IF(#REF!="",1,2)</f>
        <v>#REF!</v>
      </c>
      <c r="BY11" s="30" t="e">
        <f>IF(#REF!="",1,2)</f>
        <v>#REF!</v>
      </c>
      <c r="BZ11" s="31"/>
      <c r="CA11" s="30" t="e">
        <f>IF(#REF!="",1,2)</f>
        <v>#REF!</v>
      </c>
      <c r="CB11" s="30" t="e">
        <f>IF(#REF!="",1,2)</f>
        <v>#REF!</v>
      </c>
      <c r="CC11" s="30" t="e">
        <f>IF(#REF!="",1,2)</f>
        <v>#REF!</v>
      </c>
      <c r="CD11" s="31"/>
      <c r="CE11" s="30" t="e">
        <f>IF(#REF!="",1,2)</f>
        <v>#REF!</v>
      </c>
      <c r="CK11" s="32" t="s">
        <v>61</v>
      </c>
      <c r="CL11" s="42" t="s">
        <v>62</v>
      </c>
      <c r="CM11" s="42" t="s">
        <v>62</v>
      </c>
      <c r="CN11" s="1" t="s">
        <v>62</v>
      </c>
      <c r="CO11" s="1" t="s">
        <v>62</v>
      </c>
      <c r="CP11" s="1" t="s">
        <v>62</v>
      </c>
      <c r="CQ11" s="1" t="s">
        <v>62</v>
      </c>
      <c r="CR11" s="1" t="s">
        <v>62</v>
      </c>
      <c r="CS11" s="1" t="s">
        <v>62</v>
      </c>
      <c r="CT11" s="1" t="s">
        <v>62</v>
      </c>
      <c r="CU11" s="1" t="s">
        <v>62</v>
      </c>
      <c r="CV11" s="1" t="s">
        <v>62</v>
      </c>
      <c r="CW11" s="1" t="s">
        <v>62</v>
      </c>
      <c r="CX11" s="1" t="s">
        <v>62</v>
      </c>
      <c r="CZ11" s="1" t="s">
        <v>62</v>
      </c>
      <c r="DA11" s="1" t="s">
        <v>62</v>
      </c>
      <c r="DB11" s="1" t="s">
        <v>62</v>
      </c>
      <c r="DC11" s="1" t="s">
        <v>62</v>
      </c>
    </row>
    <row r="12" spans="2:107" ht="25.5" customHeight="1" x14ac:dyDescent="0.2">
      <c r="B12" s="8"/>
      <c r="C12" s="315" t="s">
        <v>7</v>
      </c>
      <c r="D12" s="316"/>
      <c r="E12" s="265" t="str">
        <f>IF(ISBLANK('CP Identifier'!C10),"",'CP Identifier'!C10)</f>
        <v/>
      </c>
      <c r="F12" s="9"/>
      <c r="G12" s="317"/>
      <c r="H12" s="317"/>
      <c r="I12" s="317"/>
      <c r="J12" s="317"/>
      <c r="K12" s="9"/>
      <c r="L12" s="9"/>
      <c r="M12" s="12"/>
      <c r="BW12" s="30" t="e">
        <f>IF(#REF!="",1,2)</f>
        <v>#REF!</v>
      </c>
      <c r="BX12" s="30" t="e">
        <f>IF(#REF!="",1,2)</f>
        <v>#REF!</v>
      </c>
      <c r="BY12" s="30" t="e">
        <f>IF(#REF!="",1,2)</f>
        <v>#REF!</v>
      </c>
      <c r="BZ12" s="31"/>
      <c r="CA12" s="30" t="e">
        <f>IF(#REF!="",1,2)</f>
        <v>#REF!</v>
      </c>
      <c r="CB12" s="30" t="e">
        <f>IF(#REF!="",1,2)</f>
        <v>#REF!</v>
      </c>
      <c r="CC12" s="30" t="e">
        <f>IF(#REF!="",1,2)</f>
        <v>#REF!</v>
      </c>
      <c r="CD12" s="31"/>
      <c r="CE12" s="30" t="e">
        <f>IF(#REF!="",1,2)</f>
        <v>#REF!</v>
      </c>
      <c r="CK12" s="32" t="s">
        <v>63</v>
      </c>
      <c r="CL12" s="43"/>
      <c r="CM12" s="43" t="s">
        <v>64</v>
      </c>
      <c r="CN12" s="44" t="s">
        <v>65</v>
      </c>
    </row>
    <row r="13" spans="2:107" ht="25.5" customHeight="1" x14ac:dyDescent="0.2">
      <c r="B13" s="45"/>
      <c r="C13" s="315" t="s">
        <v>9</v>
      </c>
      <c r="D13" s="316"/>
      <c r="E13" s="265" t="str">
        <f>IF(ISBLANK('CP Identifier'!C11),"",'CP Identifier'!C11)</f>
        <v/>
      </c>
      <c r="F13" s="16"/>
      <c r="G13" s="318" t="s">
        <v>66</v>
      </c>
      <c r="H13" s="318"/>
      <c r="I13" s="318"/>
      <c r="J13" s="318"/>
      <c r="K13" s="9"/>
      <c r="L13" s="9"/>
      <c r="M13" s="12"/>
      <c r="N13" s="7"/>
      <c r="BW13" s="30" t="e">
        <f>IF(#REF!="",1,2)</f>
        <v>#REF!</v>
      </c>
      <c r="BX13" s="30" t="e">
        <f>IF(#REF!="",1,2)</f>
        <v>#REF!</v>
      </c>
      <c r="BY13" s="30" t="e">
        <f>IF(#REF!="",1,2)</f>
        <v>#REF!</v>
      </c>
      <c r="BZ13" s="31"/>
      <c r="CA13" s="30" t="e">
        <f>IF(#REF!="",1,2)</f>
        <v>#REF!</v>
      </c>
      <c r="CB13" s="30" t="e">
        <f>IF(#REF!="",1,2)</f>
        <v>#REF!</v>
      </c>
      <c r="CC13" s="30" t="e">
        <f>IF(#REF!="",1,2)</f>
        <v>#REF!</v>
      </c>
      <c r="CD13" s="31"/>
      <c r="CE13" s="30" t="e">
        <f>IF(#REF!="",1,2)</f>
        <v>#REF!</v>
      </c>
      <c r="CK13" s="32" t="s">
        <v>67</v>
      </c>
      <c r="CL13" s="46" t="s">
        <v>68</v>
      </c>
      <c r="CM13" s="46">
        <v>80</v>
      </c>
      <c r="CN13" s="1" t="s">
        <v>68</v>
      </c>
    </row>
    <row r="14" spans="2:107" ht="25.5" customHeight="1" x14ac:dyDescent="0.2">
      <c r="B14" s="45"/>
      <c r="C14" s="185"/>
      <c r="D14" s="185"/>
      <c r="E14" s="185"/>
      <c r="F14" s="16"/>
      <c r="G14" s="40"/>
      <c r="H14" s="9"/>
      <c r="I14" s="9"/>
      <c r="J14" s="16"/>
      <c r="K14" s="186"/>
      <c r="L14" s="186"/>
      <c r="M14" s="12"/>
      <c r="N14" s="7"/>
      <c r="BW14" s="30"/>
      <c r="BX14" s="30"/>
      <c r="BY14" s="30"/>
      <c r="BZ14" s="31"/>
      <c r="CA14" s="30"/>
      <c r="CB14" s="30"/>
      <c r="CC14" s="30"/>
      <c r="CD14" s="31"/>
      <c r="CE14" s="30"/>
      <c r="CK14" s="32"/>
      <c r="CL14" s="46"/>
      <c r="CM14" s="46"/>
    </row>
    <row r="15" spans="2:107" ht="20.25" customHeight="1" x14ac:dyDescent="0.25">
      <c r="B15" s="7"/>
      <c r="C15" s="323" t="s">
        <v>69</v>
      </c>
      <c r="D15" s="324"/>
      <c r="E15" s="324"/>
      <c r="F15" s="324"/>
      <c r="G15" s="324"/>
      <c r="H15" s="324"/>
      <c r="I15" s="324"/>
      <c r="J15" s="324"/>
      <c r="K15" s="198"/>
      <c r="L15" s="199"/>
      <c r="M15" s="12"/>
      <c r="N15" s="47"/>
      <c r="O15" s="48"/>
      <c r="BW15" s="49">
        <f>IF(C35="",1,2)</f>
        <v>2</v>
      </c>
      <c r="BX15" s="49">
        <f t="shared" ref="BX15:BY16" si="0">IF(F35="",1,2)</f>
        <v>1</v>
      </c>
      <c r="BY15" s="49">
        <f t="shared" si="0"/>
        <v>1</v>
      </c>
      <c r="BZ15" s="50"/>
      <c r="CA15" s="49" t="e">
        <f>IF(#REF!="",1,2)</f>
        <v>#REF!</v>
      </c>
      <c r="CB15" s="30" t="e">
        <f>IF(#REF!="",1,2)</f>
        <v>#REF!</v>
      </c>
      <c r="CC15" s="30">
        <f>IF(J35="",1,2)</f>
        <v>1</v>
      </c>
      <c r="CD15" s="50"/>
      <c r="CE15" s="49">
        <f>IF(H35="",1,2)</f>
        <v>1</v>
      </c>
      <c r="CK15" s="51" t="s">
        <v>70</v>
      </c>
      <c r="CL15" s="52">
        <v>12</v>
      </c>
      <c r="CM15" s="52">
        <v>12</v>
      </c>
      <c r="CN15" s="52"/>
      <c r="CO15" s="52"/>
      <c r="CP15" s="53"/>
    </row>
    <row r="16" spans="2:107" ht="21.75" customHeight="1" x14ac:dyDescent="0.25">
      <c r="B16" s="7"/>
      <c r="C16" s="203" t="s">
        <v>71</v>
      </c>
      <c r="D16" s="204"/>
      <c r="E16" s="204"/>
      <c r="F16" s="204"/>
      <c r="G16" s="204"/>
      <c r="H16" s="331" t="s">
        <v>72</v>
      </c>
      <c r="I16" s="332"/>
      <c r="J16" s="332"/>
      <c r="K16" s="321" t="s">
        <v>73</v>
      </c>
      <c r="L16" s="322"/>
      <c r="M16" s="12"/>
      <c r="N16" s="54"/>
      <c r="BW16" s="49">
        <f>IF(C36="",1,2)</f>
        <v>2</v>
      </c>
      <c r="BX16" s="49">
        <f t="shared" si="0"/>
        <v>1</v>
      </c>
      <c r="BY16" s="49">
        <f t="shared" si="0"/>
        <v>1</v>
      </c>
      <c r="BZ16" s="50"/>
      <c r="CA16" s="49" t="e">
        <f>IF(#REF!="",1,2)</f>
        <v>#REF!</v>
      </c>
      <c r="CB16" s="30" t="e">
        <f>IF(#REF!="",1,2)</f>
        <v>#REF!</v>
      </c>
      <c r="CC16" s="30">
        <f>IF(J36="",1,2)</f>
        <v>1</v>
      </c>
      <c r="CD16" s="50"/>
      <c r="CE16" s="49">
        <f>IF(H36="",1,2)</f>
        <v>1</v>
      </c>
      <c r="CK16" s="55" t="s">
        <v>74</v>
      </c>
      <c r="CL16" s="33" t="s">
        <v>41</v>
      </c>
      <c r="CM16" s="33" t="s">
        <v>75</v>
      </c>
      <c r="CN16" s="33" t="s">
        <v>76</v>
      </c>
      <c r="CO16" s="56" t="s">
        <v>77</v>
      </c>
      <c r="CP16" s="33" t="s">
        <v>78</v>
      </c>
    </row>
    <row r="17" spans="2:95" ht="54.6" customHeight="1" x14ac:dyDescent="0.25">
      <c r="B17" s="7"/>
      <c r="C17" s="189" t="s">
        <v>79</v>
      </c>
      <c r="D17" s="190" t="s">
        <v>80</v>
      </c>
      <c r="E17" s="191" t="s">
        <v>81</v>
      </c>
      <c r="F17" s="191" t="s">
        <v>82</v>
      </c>
      <c r="G17" s="189" t="s">
        <v>83</v>
      </c>
      <c r="H17" s="189" t="s">
        <v>84</v>
      </c>
      <c r="I17" s="189" t="s">
        <v>85</v>
      </c>
      <c r="J17" s="189" t="s">
        <v>86</v>
      </c>
      <c r="K17" s="189" t="s">
        <v>87</v>
      </c>
      <c r="L17" s="189" t="s">
        <v>88</v>
      </c>
      <c r="M17" s="12"/>
      <c r="N17" s="57"/>
      <c r="BW17" s="49">
        <f>IF(C217="",1,2)</f>
        <v>2</v>
      </c>
      <c r="BX17" s="49">
        <f>IF(F217="",1,2)</f>
        <v>1</v>
      </c>
      <c r="BY17" s="49">
        <f>IF(G217="",1,2)</f>
        <v>1</v>
      </c>
      <c r="BZ17" s="50"/>
      <c r="CA17" s="49" t="e">
        <f>IF(#REF!="",1,2)</f>
        <v>#REF!</v>
      </c>
      <c r="CB17" s="30" t="e">
        <f>IF(#REF!="",1,2)</f>
        <v>#REF!</v>
      </c>
      <c r="CC17" s="30">
        <f>IF(J217="",1,2)</f>
        <v>1</v>
      </c>
      <c r="CD17" s="50"/>
      <c r="CE17" s="49">
        <f>IF(H217="",1,2)</f>
        <v>1</v>
      </c>
      <c r="CK17" s="58" t="s">
        <v>89</v>
      </c>
      <c r="CL17" s="59">
        <v>55.32</v>
      </c>
      <c r="CM17" s="60">
        <v>0</v>
      </c>
      <c r="CN17" s="60"/>
      <c r="CO17" s="60"/>
      <c r="CP17" s="60"/>
    </row>
    <row r="18" spans="2:95" ht="26.25" customHeight="1" x14ac:dyDescent="0.2">
      <c r="B18" s="7"/>
      <c r="C18" s="192">
        <v>1</v>
      </c>
      <c r="D18" s="188"/>
      <c r="E18" s="193"/>
      <c r="F18" s="194"/>
      <c r="G18" s="266"/>
      <c r="H18" s="195"/>
      <c r="I18" s="234"/>
      <c r="J18" s="194"/>
      <c r="K18" s="196" t="str">
        <f>IFERROR(INDEX('Price List'!$A$23:$C$28,MATCH(D18,'Price List'!$A$23:$A$28,0),2)*G18,"")</f>
        <v/>
      </c>
      <c r="L18" s="196" t="str">
        <f>IFERROR(INDEX('Price List'!$A$23:$C$28,MATCH(D18,'Price List'!$A$23:$A$28,0),3)/12*G18,"")</f>
        <v/>
      </c>
      <c r="M18" s="12"/>
      <c r="N18" s="61"/>
      <c r="CK18" s="62" t="s">
        <v>91</v>
      </c>
      <c r="CL18" s="62" t="s">
        <v>92</v>
      </c>
      <c r="CM18" s="62" t="s">
        <v>93</v>
      </c>
      <c r="CN18" s="62"/>
      <c r="CO18" s="62"/>
      <c r="CP18" s="62"/>
      <c r="CQ18" s="63"/>
    </row>
    <row r="19" spans="2:95" ht="26.25" customHeight="1" x14ac:dyDescent="0.25">
      <c r="B19" s="7"/>
      <c r="C19" s="192">
        <v>2</v>
      </c>
      <c r="D19" s="188"/>
      <c r="E19" s="193"/>
      <c r="F19" s="194"/>
      <c r="G19" s="266"/>
      <c r="H19" s="195"/>
      <c r="I19" s="234"/>
      <c r="J19" s="194"/>
      <c r="K19" s="196" t="str">
        <f>IFERROR(INDEX('Price List'!$A$23:$C$28,MATCH(D19,'Price List'!$A$23:$A$28,0),2)*G19,"")</f>
        <v/>
      </c>
      <c r="L19" s="196" t="str">
        <f>IFERROR(INDEX('Price List'!$A$23:$C$28,MATCH(D19,'Price List'!$A$23:$A$28,0),3)/12*G19,"")</f>
        <v/>
      </c>
      <c r="M19" s="12"/>
      <c r="N19" s="61"/>
      <c r="CK19" s="55" t="s">
        <v>95</v>
      </c>
      <c r="CL19" s="64">
        <v>5</v>
      </c>
      <c r="CM19" s="64">
        <v>2</v>
      </c>
      <c r="CN19" s="35"/>
      <c r="CO19" s="35"/>
      <c r="CP19" s="35"/>
    </row>
    <row r="20" spans="2:95" ht="26.25" customHeight="1" x14ac:dyDescent="0.25">
      <c r="B20" s="7"/>
      <c r="C20" s="192">
        <v>3</v>
      </c>
      <c r="D20" s="188"/>
      <c r="E20" s="193"/>
      <c r="F20" s="194"/>
      <c r="G20" s="266"/>
      <c r="H20" s="195"/>
      <c r="I20" s="234"/>
      <c r="J20" s="194"/>
      <c r="K20" s="196" t="str">
        <f>IFERROR(INDEX('Price List'!$A$23:$C$28,MATCH(D20,'Price List'!$A$23:$A$28,0),2)*G20,"")</f>
        <v/>
      </c>
      <c r="L20" s="196" t="str">
        <f>IFERROR(INDEX('Price List'!$A$23:$C$28,MATCH(D20,'Price List'!$A$23:$A$28,0),3)/12*G20,"")</f>
        <v/>
      </c>
      <c r="M20" s="12"/>
      <c r="N20" s="61"/>
      <c r="BW20" s="65" t="s">
        <v>31</v>
      </c>
      <c r="BX20" s="66" t="s">
        <v>32</v>
      </c>
      <c r="BY20" s="67" t="s">
        <v>96</v>
      </c>
      <c r="BZ20" s="65" t="s">
        <v>97</v>
      </c>
      <c r="CA20" s="68" t="s">
        <v>37</v>
      </c>
      <c r="CB20" s="69" t="s">
        <v>98</v>
      </c>
      <c r="CC20" s="70" t="s">
        <v>99</v>
      </c>
      <c r="CD20" s="71" t="s">
        <v>100</v>
      </c>
      <c r="CE20" s="70" t="s">
        <v>80</v>
      </c>
      <c r="CF20" s="72" t="s">
        <v>101</v>
      </c>
      <c r="CG20" s="73" t="s">
        <v>102</v>
      </c>
      <c r="CI20" s="74"/>
      <c r="CK20" s="55" t="s">
        <v>103</v>
      </c>
      <c r="CL20" s="64" t="s">
        <v>104</v>
      </c>
      <c r="CM20" s="64" t="s">
        <v>105</v>
      </c>
      <c r="CN20" s="35" t="s">
        <v>106</v>
      </c>
      <c r="CO20" s="35"/>
      <c r="CP20" s="35"/>
    </row>
    <row r="21" spans="2:95" ht="26.25" customHeight="1" x14ac:dyDescent="0.2">
      <c r="B21" s="7"/>
      <c r="C21" s="192">
        <v>4</v>
      </c>
      <c r="D21" s="188"/>
      <c r="E21" s="193"/>
      <c r="F21" s="194"/>
      <c r="G21" s="266"/>
      <c r="H21" s="195"/>
      <c r="I21" s="234"/>
      <c r="J21" s="194"/>
      <c r="K21" s="196" t="str">
        <f>IFERROR(INDEX('Price List'!$A$23:$C$28,MATCH(D21,'Price List'!$A$23:$A$28,0),2)*G21,"")</f>
        <v/>
      </c>
      <c r="L21" s="196" t="str">
        <f>IFERROR(INDEX('Price List'!$A$23:$C$28,MATCH(D21,'Price List'!$A$23:$A$28,0),3)/12*G21,"")</f>
        <v/>
      </c>
      <c r="M21" s="12"/>
      <c r="N21" s="61"/>
      <c r="BW21" s="75">
        <f>IF(C18="",1,2)</f>
        <v>2</v>
      </c>
      <c r="BX21" s="76">
        <f>IF(E18="",1,2)</f>
        <v>1</v>
      </c>
      <c r="BY21" s="77">
        <f>IF(F18="",1,2)</f>
        <v>1</v>
      </c>
      <c r="BZ21" s="75">
        <f>IF(G18="",1,2)</f>
        <v>1</v>
      </c>
      <c r="CA21" s="78">
        <f>IF(H18="",1,2)</f>
        <v>1</v>
      </c>
      <c r="CB21" s="79" t="e">
        <f>IF(#REF!="",1,2)</f>
        <v>#REF!</v>
      </c>
      <c r="CC21" s="80" t="e">
        <f>IF(#REF!="",1,2)</f>
        <v>#REF!</v>
      </c>
      <c r="CD21" s="75" t="e">
        <f>IF(#REF!="",1,2)</f>
        <v>#REF!</v>
      </c>
      <c r="CE21" s="80">
        <f>IF(J18="",1,2)</f>
        <v>1</v>
      </c>
      <c r="CF21" s="81" t="e">
        <f>IF(#REF!="",1,2)</f>
        <v>#REF!</v>
      </c>
      <c r="CG21" s="81" t="e">
        <f>IF(#REF!="",1,2)</f>
        <v>#REF!</v>
      </c>
      <c r="CH21" s="1" t="e">
        <f>SUM(#REF!)</f>
        <v>#REF!</v>
      </c>
    </row>
    <row r="22" spans="2:95" ht="26.25" customHeight="1" x14ac:dyDescent="0.2">
      <c r="B22" s="7"/>
      <c r="C22" s="192">
        <v>5</v>
      </c>
      <c r="D22" s="188"/>
      <c r="E22" s="193"/>
      <c r="F22" s="194"/>
      <c r="G22" s="266"/>
      <c r="H22" s="195"/>
      <c r="I22" s="234"/>
      <c r="J22" s="194"/>
      <c r="K22" s="196" t="str">
        <f>IFERROR(INDEX('Price List'!$A$23:$C$28,MATCH(D22,'Price List'!$A$23:$A$28,0),2)*G22,"")</f>
        <v/>
      </c>
      <c r="L22" s="196" t="str">
        <f>IFERROR(INDEX('Price List'!$A$23:$C$28,MATCH(D22,'Price List'!$A$23:$A$28,0),3)/12*G22,"")</f>
        <v/>
      </c>
      <c r="M22" s="12"/>
      <c r="N22" s="61"/>
      <c r="BW22" s="75"/>
      <c r="BX22" s="76"/>
      <c r="BY22" s="77"/>
      <c r="BZ22" s="75"/>
      <c r="CA22" s="78"/>
      <c r="CB22" s="79"/>
      <c r="CC22" s="80"/>
      <c r="CD22" s="75"/>
      <c r="CE22" s="80"/>
      <c r="CF22" s="81"/>
      <c r="CG22" s="81"/>
    </row>
    <row r="23" spans="2:95" ht="26.25" customHeight="1" x14ac:dyDescent="0.2">
      <c r="B23" s="7"/>
      <c r="C23" s="192">
        <v>6</v>
      </c>
      <c r="D23" s="188"/>
      <c r="E23" s="193"/>
      <c r="F23" s="194"/>
      <c r="G23" s="266"/>
      <c r="H23" s="195"/>
      <c r="I23" s="234"/>
      <c r="J23" s="194"/>
      <c r="K23" s="196" t="str">
        <f>IFERROR(INDEX('Price List'!$A$23:$C$28,MATCH(D23,'Price List'!$A$23:$A$28,0),2)*G23,"")</f>
        <v/>
      </c>
      <c r="L23" s="196" t="str">
        <f>IFERROR(INDEX('Price List'!$A$23:$C$28,MATCH(D23,'Price List'!$A$23:$A$28,0),3)/12*G23,"")</f>
        <v/>
      </c>
      <c r="M23" s="12"/>
      <c r="N23" s="61"/>
      <c r="BW23" s="75"/>
      <c r="BX23" s="76"/>
      <c r="BY23" s="77"/>
      <c r="BZ23" s="75"/>
      <c r="CA23" s="78"/>
      <c r="CB23" s="79"/>
      <c r="CC23" s="80"/>
      <c r="CD23" s="75"/>
      <c r="CE23" s="80"/>
      <c r="CF23" s="81"/>
      <c r="CG23" s="81"/>
    </row>
    <row r="24" spans="2:95" ht="26.25" customHeight="1" x14ac:dyDescent="0.2">
      <c r="B24" s="7"/>
      <c r="C24" s="192">
        <v>7</v>
      </c>
      <c r="D24" s="188"/>
      <c r="E24" s="193"/>
      <c r="F24" s="194"/>
      <c r="G24" s="266"/>
      <c r="H24" s="195"/>
      <c r="I24" s="234"/>
      <c r="J24" s="194"/>
      <c r="K24" s="196" t="str">
        <f>IFERROR(INDEX('Price List'!$A$23:$C$28,MATCH(D24,'Price List'!$A$23:$A$28,0),2)*G24,"")</f>
        <v/>
      </c>
      <c r="L24" s="196" t="str">
        <f>IFERROR(INDEX('Price List'!$A$23:$C$28,MATCH(D24,'Price List'!$A$23:$A$28,0),3)/12*G24,"")</f>
        <v/>
      </c>
      <c r="M24" s="12"/>
      <c r="N24" s="61"/>
      <c r="BW24" s="75"/>
      <c r="BX24" s="76"/>
      <c r="BY24" s="77"/>
      <c r="BZ24" s="75"/>
      <c r="CA24" s="78"/>
      <c r="CB24" s="79"/>
      <c r="CC24" s="80"/>
      <c r="CD24" s="75"/>
      <c r="CE24" s="80"/>
      <c r="CF24" s="81"/>
      <c r="CG24" s="81"/>
    </row>
    <row r="25" spans="2:95" ht="26.25" customHeight="1" x14ac:dyDescent="0.2">
      <c r="B25" s="7"/>
      <c r="C25" s="192">
        <v>8</v>
      </c>
      <c r="D25" s="188"/>
      <c r="E25" s="193"/>
      <c r="F25" s="194"/>
      <c r="G25" s="266"/>
      <c r="H25" s="195"/>
      <c r="I25" s="234"/>
      <c r="J25" s="194"/>
      <c r="K25" s="196" t="str">
        <f>IFERROR(INDEX('Price List'!$A$23:$C$28,MATCH(D25,'Price List'!$A$23:$A$28,0),2)*G25,"")</f>
        <v/>
      </c>
      <c r="L25" s="196" t="str">
        <f>IFERROR(INDEX('Price List'!$A$23:$C$28,MATCH(D25,'Price List'!$A$23:$A$28,0),3)/12*G25,"")</f>
        <v/>
      </c>
      <c r="M25" s="12"/>
      <c r="N25" s="61"/>
      <c r="BW25" s="75"/>
      <c r="BX25" s="76"/>
      <c r="BY25" s="77"/>
      <c r="BZ25" s="75"/>
      <c r="CA25" s="78"/>
      <c r="CB25" s="79"/>
      <c r="CC25" s="80"/>
      <c r="CD25" s="75"/>
      <c r="CE25" s="80"/>
      <c r="CF25" s="81"/>
      <c r="CG25" s="81"/>
    </row>
    <row r="26" spans="2:95" ht="26.25" customHeight="1" x14ac:dyDescent="0.2">
      <c r="B26" s="7"/>
      <c r="C26" s="192">
        <v>9</v>
      </c>
      <c r="D26" s="188"/>
      <c r="E26" s="193"/>
      <c r="F26" s="194"/>
      <c r="G26" s="266"/>
      <c r="H26" s="195"/>
      <c r="I26" s="234"/>
      <c r="J26" s="194"/>
      <c r="K26" s="196" t="str">
        <f>IFERROR(INDEX('Price List'!$A$23:$C$28,MATCH(D26,'Price List'!$A$23:$A$28,0),2)*G26,"")</f>
        <v/>
      </c>
      <c r="L26" s="196" t="str">
        <f>IFERROR(INDEX('Price List'!$A$23:$C$28,MATCH(D26,'Price List'!$A$23:$A$28,0),3)/12*G26,"")</f>
        <v/>
      </c>
      <c r="M26" s="12"/>
      <c r="N26" s="61"/>
      <c r="BW26" s="75"/>
      <c r="BX26" s="76"/>
      <c r="BY26" s="77"/>
      <c r="BZ26" s="75"/>
      <c r="CA26" s="78"/>
      <c r="CB26" s="79"/>
      <c r="CC26" s="80"/>
      <c r="CD26" s="75"/>
      <c r="CE26" s="80"/>
      <c r="CF26" s="81"/>
      <c r="CG26" s="81"/>
    </row>
    <row r="27" spans="2:95" ht="26.25" customHeight="1" x14ac:dyDescent="0.2">
      <c r="B27" s="7"/>
      <c r="C27" s="192">
        <v>10</v>
      </c>
      <c r="D27" s="188"/>
      <c r="E27" s="193"/>
      <c r="F27" s="194"/>
      <c r="G27" s="266"/>
      <c r="H27" s="195"/>
      <c r="I27" s="234"/>
      <c r="J27" s="194"/>
      <c r="K27" s="196" t="str">
        <f>IFERROR(INDEX('Price List'!$A$23:$C$28,MATCH(D27,'Price List'!$A$23:$A$28,0),2)*G27,"")</f>
        <v/>
      </c>
      <c r="L27" s="196" t="str">
        <f>IFERROR(INDEX('Price List'!$A$23:$C$28,MATCH(D27,'Price List'!$A$23:$A$28,0),3)/12*G27,"")</f>
        <v/>
      </c>
      <c r="M27" s="12"/>
      <c r="N27" s="61"/>
      <c r="BW27" s="75"/>
      <c r="BX27" s="76"/>
      <c r="BY27" s="77"/>
      <c r="BZ27" s="75"/>
      <c r="CA27" s="78"/>
      <c r="CB27" s="79"/>
      <c r="CC27" s="80"/>
      <c r="CD27" s="75"/>
      <c r="CE27" s="80"/>
      <c r="CF27" s="81"/>
      <c r="CG27" s="81"/>
    </row>
    <row r="28" spans="2:95" ht="26.25" customHeight="1" x14ac:dyDescent="0.2">
      <c r="B28" s="7"/>
      <c r="C28" s="192">
        <v>11</v>
      </c>
      <c r="D28" s="188"/>
      <c r="E28" s="193"/>
      <c r="F28" s="194"/>
      <c r="G28" s="266"/>
      <c r="H28" s="195"/>
      <c r="I28" s="234"/>
      <c r="J28" s="194"/>
      <c r="K28" s="196" t="str">
        <f>IFERROR(INDEX('Price List'!$A$23:$C$28,MATCH(D28,'Price List'!$A$23:$A$28,0),2)*G28,"")</f>
        <v/>
      </c>
      <c r="L28" s="196" t="str">
        <f>IFERROR(INDEX('Price List'!$A$23:$C$28,MATCH(D28,'Price List'!$A$23:$A$28,0),3)/12*G28,"")</f>
        <v/>
      </c>
      <c r="M28" s="12"/>
      <c r="N28" s="61"/>
      <c r="BW28" s="75"/>
      <c r="BX28" s="76"/>
      <c r="BY28" s="77"/>
      <c r="BZ28" s="75"/>
      <c r="CA28" s="78"/>
      <c r="CB28" s="79"/>
      <c r="CC28" s="80"/>
      <c r="CD28" s="75"/>
      <c r="CE28" s="80"/>
      <c r="CF28" s="81"/>
      <c r="CG28" s="81"/>
    </row>
    <row r="29" spans="2:95" ht="26.25" customHeight="1" x14ac:dyDescent="0.2">
      <c r="B29" s="7"/>
      <c r="C29" s="192">
        <v>12</v>
      </c>
      <c r="D29" s="188"/>
      <c r="E29" s="193"/>
      <c r="F29" s="194"/>
      <c r="G29" s="266"/>
      <c r="H29" s="195"/>
      <c r="I29" s="234"/>
      <c r="J29" s="194"/>
      <c r="K29" s="196" t="str">
        <f>IFERROR(INDEX('Price List'!$A$23:$C$28,MATCH(D29,'Price List'!$A$23:$A$28,0),2)*G29,"")</f>
        <v/>
      </c>
      <c r="L29" s="196" t="str">
        <f>IFERROR(INDEX('Price List'!$A$23:$C$28,MATCH(D29,'Price List'!$A$23:$A$28,0),3)/12*G29,"")</f>
        <v/>
      </c>
      <c r="M29" s="12"/>
      <c r="N29" s="61"/>
      <c r="BW29" s="75"/>
      <c r="BX29" s="76"/>
      <c r="BY29" s="77"/>
      <c r="BZ29" s="75"/>
      <c r="CA29" s="78"/>
      <c r="CB29" s="79"/>
      <c r="CC29" s="80"/>
      <c r="CD29" s="75"/>
      <c r="CE29" s="80"/>
      <c r="CF29" s="81"/>
      <c r="CG29" s="81"/>
    </row>
    <row r="30" spans="2:95" ht="26.25" customHeight="1" x14ac:dyDescent="0.2">
      <c r="B30" s="7"/>
      <c r="C30" s="192">
        <v>13</v>
      </c>
      <c r="D30" s="188"/>
      <c r="E30" s="193"/>
      <c r="F30" s="194"/>
      <c r="G30" s="266"/>
      <c r="H30" s="195"/>
      <c r="I30" s="234"/>
      <c r="J30" s="194"/>
      <c r="K30" s="196" t="str">
        <f>IFERROR(INDEX('Price List'!$A$23:$C$28,MATCH(D30,'Price List'!$A$23:$A$28,0),2)*G30,"")</f>
        <v/>
      </c>
      <c r="L30" s="196" t="str">
        <f>IFERROR(INDEX('Price List'!$A$23:$C$28,MATCH(D30,'Price List'!$A$23:$A$28,0),3)/12*G30,"")</f>
        <v/>
      </c>
      <c r="M30" s="12"/>
      <c r="N30" s="61"/>
      <c r="BW30" s="75"/>
      <c r="BX30" s="76"/>
      <c r="BY30" s="77"/>
      <c r="BZ30" s="75"/>
      <c r="CA30" s="78"/>
      <c r="CB30" s="79"/>
      <c r="CC30" s="80"/>
      <c r="CD30" s="75"/>
      <c r="CE30" s="80"/>
      <c r="CF30" s="81"/>
      <c r="CG30" s="81"/>
    </row>
    <row r="31" spans="2:95" ht="26.25" customHeight="1" x14ac:dyDescent="0.2">
      <c r="B31" s="7"/>
      <c r="C31" s="192">
        <v>14</v>
      </c>
      <c r="D31" s="188"/>
      <c r="E31" s="193"/>
      <c r="F31" s="194"/>
      <c r="G31" s="266"/>
      <c r="H31" s="195"/>
      <c r="I31" s="234"/>
      <c r="J31" s="194"/>
      <c r="K31" s="196" t="str">
        <f>IFERROR(INDEX('Price List'!$A$23:$C$28,MATCH(D31,'Price List'!$A$23:$A$28,0),2)*G31,"")</f>
        <v/>
      </c>
      <c r="L31" s="196" t="str">
        <f>IFERROR(INDEX('Price List'!$A$23:$C$28,MATCH(D31,'Price List'!$A$23:$A$28,0),3)/12*G31,"")</f>
        <v/>
      </c>
      <c r="M31" s="12"/>
      <c r="N31" s="61"/>
      <c r="BW31" s="75"/>
      <c r="BX31" s="76"/>
      <c r="BY31" s="77"/>
      <c r="BZ31" s="75"/>
      <c r="CA31" s="78"/>
      <c r="CB31" s="79"/>
      <c r="CC31" s="80"/>
      <c r="CD31" s="75"/>
      <c r="CE31" s="80"/>
      <c r="CF31" s="81"/>
      <c r="CG31" s="81"/>
    </row>
    <row r="32" spans="2:95" ht="26.25" customHeight="1" x14ac:dyDescent="0.2">
      <c r="B32" s="7"/>
      <c r="C32" s="192">
        <v>15</v>
      </c>
      <c r="D32" s="188"/>
      <c r="E32" s="193"/>
      <c r="F32" s="194"/>
      <c r="G32" s="266"/>
      <c r="H32" s="195"/>
      <c r="I32" s="234"/>
      <c r="J32" s="194"/>
      <c r="K32" s="196" t="str">
        <f>IFERROR(INDEX('Price List'!$A$23:$C$28,MATCH(D32,'Price List'!$A$23:$A$28,0),2)*G32,"")</f>
        <v/>
      </c>
      <c r="L32" s="196" t="str">
        <f>IFERROR(INDEX('Price List'!$A$23:$C$28,MATCH(D32,'Price List'!$A$23:$A$28,0),3)/12*G32,"")</f>
        <v/>
      </c>
      <c r="M32" s="12"/>
      <c r="N32" s="61"/>
      <c r="BW32" s="75">
        <f>IF(C19="",1,2)</f>
        <v>2</v>
      </c>
      <c r="BX32" s="76">
        <f t="shared" ref="BX32:CA34" si="1">IF(E19="",1,2)</f>
        <v>1</v>
      </c>
      <c r="BY32" s="77">
        <f t="shared" si="1"/>
        <v>1</v>
      </c>
      <c r="BZ32" s="75">
        <f t="shared" si="1"/>
        <v>1</v>
      </c>
      <c r="CA32" s="78">
        <f t="shared" si="1"/>
        <v>1</v>
      </c>
      <c r="CB32" s="79" t="e">
        <f>IF(#REF!="",1,2)</f>
        <v>#REF!</v>
      </c>
      <c r="CC32" s="80" t="e">
        <f>IF(#REF!="",1,2)</f>
        <v>#REF!</v>
      </c>
      <c r="CD32" s="75" t="e">
        <f>IF(#REF!="",1,2)</f>
        <v>#REF!</v>
      </c>
      <c r="CE32" s="80">
        <f>IF(J19="",1,2)</f>
        <v>1</v>
      </c>
      <c r="CF32" s="81" t="e">
        <f>IF(#REF!="",1,2)</f>
        <v>#REF!</v>
      </c>
      <c r="CG32" s="81" t="e">
        <f>IF(#REF!="",1,2)</f>
        <v>#REF!</v>
      </c>
      <c r="CH32" s="1" t="e">
        <f>SUM(#REF!)</f>
        <v>#REF!</v>
      </c>
    </row>
    <row r="33" spans="2:86" ht="26.25" customHeight="1" x14ac:dyDescent="0.2">
      <c r="B33" s="7"/>
      <c r="C33" s="192">
        <v>16</v>
      </c>
      <c r="D33" s="188"/>
      <c r="E33" s="193"/>
      <c r="F33" s="194"/>
      <c r="G33" s="266"/>
      <c r="H33" s="195"/>
      <c r="I33" s="234"/>
      <c r="J33" s="194"/>
      <c r="K33" s="196" t="str">
        <f>IFERROR(INDEX('Price List'!$A$23:$C$28,MATCH(D33,'Price List'!$A$23:$A$28,0),2)*G33,"")</f>
        <v/>
      </c>
      <c r="L33" s="196" t="str">
        <f>IFERROR(INDEX('Price List'!$A$23:$C$28,MATCH(D33,'Price List'!$A$23:$A$28,0),3)/12*G33,"")</f>
        <v/>
      </c>
      <c r="M33" s="12"/>
      <c r="N33" s="61"/>
      <c r="BW33" s="75">
        <f>IF(C20="",1,2)</f>
        <v>2</v>
      </c>
      <c r="BX33" s="76">
        <f t="shared" si="1"/>
        <v>1</v>
      </c>
      <c r="BY33" s="77">
        <f t="shared" si="1"/>
        <v>1</v>
      </c>
      <c r="BZ33" s="75">
        <f t="shared" si="1"/>
        <v>1</v>
      </c>
      <c r="CA33" s="78">
        <f t="shared" si="1"/>
        <v>1</v>
      </c>
      <c r="CB33" s="79" t="e">
        <f>IF(#REF!="",1,2)</f>
        <v>#REF!</v>
      </c>
      <c r="CC33" s="80" t="e">
        <f>IF(#REF!="",1,2)</f>
        <v>#REF!</v>
      </c>
      <c r="CD33" s="75" t="e">
        <f>IF(#REF!="",1,2)</f>
        <v>#REF!</v>
      </c>
      <c r="CE33" s="80">
        <f>IF(J20="",1,2)</f>
        <v>1</v>
      </c>
      <c r="CF33" s="81" t="e">
        <f>IF(#REF!="",1,2)</f>
        <v>#REF!</v>
      </c>
      <c r="CG33" s="81" t="e">
        <f>IF(#REF!="",1,2)</f>
        <v>#REF!</v>
      </c>
      <c r="CH33" s="1" t="e">
        <f>SUM(#REF!)</f>
        <v>#REF!</v>
      </c>
    </row>
    <row r="34" spans="2:86" ht="26.25" customHeight="1" x14ac:dyDescent="0.2">
      <c r="B34" s="7"/>
      <c r="C34" s="192">
        <v>17</v>
      </c>
      <c r="D34" s="188"/>
      <c r="E34" s="193"/>
      <c r="F34" s="194"/>
      <c r="G34" s="266"/>
      <c r="H34" s="195"/>
      <c r="I34" s="234"/>
      <c r="J34" s="194"/>
      <c r="K34" s="196" t="str">
        <f>IFERROR(INDEX('Price List'!$A$23:$C$28,MATCH(D34,'Price List'!$A$23:$A$28,0),2)*G34,"")</f>
        <v/>
      </c>
      <c r="L34" s="196" t="str">
        <f>IFERROR(INDEX('Price List'!$A$23:$C$28,MATCH(D34,'Price List'!$A$23:$A$28,0),3)/12*G34,"")</f>
        <v/>
      </c>
      <c r="M34" s="12"/>
      <c r="N34" s="61"/>
      <c r="BW34" s="75">
        <f>IF(C21="",1,2)</f>
        <v>2</v>
      </c>
      <c r="BX34" s="76">
        <f t="shared" si="1"/>
        <v>1</v>
      </c>
      <c r="BY34" s="77">
        <f t="shared" si="1"/>
        <v>1</v>
      </c>
      <c r="BZ34" s="75">
        <f t="shared" si="1"/>
        <v>1</v>
      </c>
      <c r="CA34" s="78">
        <f t="shared" si="1"/>
        <v>1</v>
      </c>
      <c r="CB34" s="79" t="e">
        <f>IF(#REF!="",1,2)</f>
        <v>#REF!</v>
      </c>
      <c r="CC34" s="80" t="e">
        <f>IF(#REF!="",1,2)</f>
        <v>#REF!</v>
      </c>
      <c r="CD34" s="75" t="e">
        <f>IF(#REF!="",1,2)</f>
        <v>#REF!</v>
      </c>
      <c r="CE34" s="80">
        <f>IF(J21="",1,2)</f>
        <v>1</v>
      </c>
      <c r="CF34" s="81" t="e">
        <f>IF(#REF!="",1,2)</f>
        <v>#REF!</v>
      </c>
      <c r="CG34" s="81" t="e">
        <f>IF(#REF!="",1,2)</f>
        <v>#REF!</v>
      </c>
      <c r="CH34" s="1" t="e">
        <f>SUM(#REF!)</f>
        <v>#REF!</v>
      </c>
    </row>
    <row r="35" spans="2:86" ht="26.25" customHeight="1" x14ac:dyDescent="0.2">
      <c r="B35" s="7"/>
      <c r="C35" s="192">
        <v>18</v>
      </c>
      <c r="D35" s="188"/>
      <c r="E35" s="193"/>
      <c r="F35" s="194"/>
      <c r="G35" s="266"/>
      <c r="H35" s="195"/>
      <c r="I35" s="234"/>
      <c r="J35" s="194"/>
      <c r="K35" s="196" t="str">
        <f>IFERROR(INDEX('Price List'!$A$23:$C$28,MATCH(D35,'Price List'!$A$23:$A$28,0),2)*G35,"")</f>
        <v/>
      </c>
      <c r="L35" s="196" t="str">
        <f>IFERROR(INDEX('Price List'!$A$23:$C$28,MATCH(D35,'Price List'!$A$23:$A$28,0),3)/12*G35,"")</f>
        <v/>
      </c>
      <c r="M35" s="12"/>
      <c r="N35" s="61"/>
      <c r="BW35" s="75">
        <f t="shared" ref="BW35:BW220" si="2">IF(C32="",1,2)</f>
        <v>2</v>
      </c>
      <c r="BX35" s="76">
        <f t="shared" ref="BX35:CA220" si="3">IF(E32="",1,2)</f>
        <v>1</v>
      </c>
      <c r="BY35" s="77">
        <f t="shared" si="3"/>
        <v>1</v>
      </c>
      <c r="BZ35" s="75">
        <f t="shared" si="3"/>
        <v>1</v>
      </c>
      <c r="CA35" s="78">
        <f t="shared" si="3"/>
        <v>1</v>
      </c>
      <c r="CB35" s="79" t="e">
        <f>IF(#REF!="",1,2)</f>
        <v>#REF!</v>
      </c>
      <c r="CC35" s="80" t="e">
        <f>IF(#REF!="",1,2)</f>
        <v>#REF!</v>
      </c>
      <c r="CD35" s="75" t="e">
        <f>IF(#REF!="",1,2)</f>
        <v>#REF!</v>
      </c>
      <c r="CE35" s="80">
        <f t="shared" ref="CE35:CE220" si="4">IF(J32="",1,2)</f>
        <v>1</v>
      </c>
      <c r="CF35" s="81" t="e">
        <f>IF(#REF!="",1,2)</f>
        <v>#REF!</v>
      </c>
      <c r="CG35" s="81" t="e">
        <f>IF(#REF!="",1,2)</f>
        <v>#REF!</v>
      </c>
      <c r="CH35" s="1" t="e">
        <f>SUM(#REF!)</f>
        <v>#REF!</v>
      </c>
    </row>
    <row r="36" spans="2:86" ht="26.25" customHeight="1" x14ac:dyDescent="0.2">
      <c r="B36" s="7"/>
      <c r="C36" s="192">
        <v>19</v>
      </c>
      <c r="D36" s="188"/>
      <c r="E36" s="193"/>
      <c r="F36" s="194"/>
      <c r="G36" s="266"/>
      <c r="H36" s="195"/>
      <c r="I36" s="234"/>
      <c r="J36" s="194"/>
      <c r="K36" s="196" t="str">
        <f>IFERROR(INDEX('Price List'!$A$23:$C$28,MATCH(D36,'Price List'!$A$23:$A$28,0),2)*G36,"")</f>
        <v/>
      </c>
      <c r="L36" s="196" t="str">
        <f>IFERROR(INDEX('Price List'!$A$23:$C$28,MATCH(D36,'Price List'!$A$23:$A$28,0),3)/12*G36,"")</f>
        <v/>
      </c>
      <c r="M36" s="12"/>
      <c r="N36" s="61"/>
      <c r="BW36" s="75">
        <f t="shared" si="2"/>
        <v>2</v>
      </c>
      <c r="BX36" s="76">
        <f t="shared" si="3"/>
        <v>1</v>
      </c>
      <c r="BY36" s="77">
        <f t="shared" si="3"/>
        <v>1</v>
      </c>
      <c r="BZ36" s="75">
        <f t="shared" si="3"/>
        <v>1</v>
      </c>
      <c r="CA36" s="78">
        <f t="shared" si="3"/>
        <v>1</v>
      </c>
      <c r="CB36" s="79" t="e">
        <f>IF(#REF!="",1,2)</f>
        <v>#REF!</v>
      </c>
      <c r="CC36" s="80" t="e">
        <f>IF(#REF!="",1,2)</f>
        <v>#REF!</v>
      </c>
      <c r="CD36" s="75" t="e">
        <f>IF(#REF!="",1,2)</f>
        <v>#REF!</v>
      </c>
      <c r="CE36" s="80">
        <f t="shared" si="4"/>
        <v>1</v>
      </c>
      <c r="CF36" s="81" t="e">
        <f>IF(#REF!="",1,2)</f>
        <v>#REF!</v>
      </c>
      <c r="CG36" s="81" t="e">
        <f>IF(#REF!="",1,2)</f>
        <v>#REF!</v>
      </c>
      <c r="CH36" s="1" t="e">
        <f>SUM(#REF!)</f>
        <v>#REF!</v>
      </c>
    </row>
    <row r="37" spans="2:86" ht="26.25" customHeight="1" x14ac:dyDescent="0.2">
      <c r="B37" s="7"/>
      <c r="C37" s="192">
        <v>20</v>
      </c>
      <c r="D37" s="188"/>
      <c r="E37" s="193"/>
      <c r="F37" s="194"/>
      <c r="G37" s="266"/>
      <c r="H37" s="195"/>
      <c r="I37" s="234"/>
      <c r="J37" s="194"/>
      <c r="K37" s="196" t="str">
        <f>IFERROR(INDEX('Price List'!$A$23:$C$28,MATCH(D37,'Price List'!$A$23:$A$28,0),2)*G37,"")</f>
        <v/>
      </c>
      <c r="L37" s="196" t="str">
        <f>IFERROR(INDEX('Price List'!$A$23:$C$28,MATCH(D37,'Price List'!$A$23:$A$28,0),3)/12*G37,"")</f>
        <v/>
      </c>
      <c r="M37" s="12"/>
      <c r="N37" s="61"/>
      <c r="BW37" s="75"/>
      <c r="BX37" s="76"/>
      <c r="BY37" s="77"/>
      <c r="BZ37" s="75"/>
      <c r="CA37" s="78"/>
      <c r="CB37" s="79"/>
      <c r="CC37" s="80"/>
      <c r="CD37" s="75"/>
      <c r="CE37" s="80"/>
      <c r="CF37" s="81"/>
      <c r="CG37" s="81"/>
    </row>
    <row r="38" spans="2:86" ht="26.25" customHeight="1" x14ac:dyDescent="0.2">
      <c r="B38" s="7"/>
      <c r="C38" s="192">
        <v>21</v>
      </c>
      <c r="D38" s="188"/>
      <c r="E38" s="193"/>
      <c r="F38" s="194"/>
      <c r="G38" s="266"/>
      <c r="H38" s="195"/>
      <c r="I38" s="234"/>
      <c r="J38" s="194"/>
      <c r="K38" s="196" t="str">
        <f>IFERROR(INDEX('Price List'!$A$23:$C$28,MATCH(D38,'Price List'!$A$23:$A$28,0),2)*G38,"")</f>
        <v/>
      </c>
      <c r="L38" s="196" t="str">
        <f>IFERROR(INDEX('Price List'!$A$23:$C$28,MATCH(D38,'Price List'!$A$23:$A$28,0),3)/12*G38,"")</f>
        <v/>
      </c>
      <c r="M38" s="12"/>
      <c r="N38" s="61"/>
      <c r="BW38" s="75"/>
      <c r="BX38" s="76"/>
      <c r="BY38" s="77"/>
      <c r="BZ38" s="75"/>
      <c r="CA38" s="78"/>
      <c r="CB38" s="79"/>
      <c r="CC38" s="80"/>
      <c r="CD38" s="75"/>
      <c r="CE38" s="80"/>
      <c r="CF38" s="81"/>
      <c r="CG38" s="81"/>
    </row>
    <row r="39" spans="2:86" ht="26.25" customHeight="1" x14ac:dyDescent="0.2">
      <c r="B39" s="7"/>
      <c r="C39" s="192">
        <v>22</v>
      </c>
      <c r="D39" s="188"/>
      <c r="E39" s="193"/>
      <c r="F39" s="194"/>
      <c r="G39" s="266"/>
      <c r="H39" s="195"/>
      <c r="I39" s="234"/>
      <c r="J39" s="194"/>
      <c r="K39" s="196" t="str">
        <f>IFERROR(INDEX('Price List'!$A$23:$C$28,MATCH(D39,'Price List'!$A$23:$A$28,0),2)*G39,"")</f>
        <v/>
      </c>
      <c r="L39" s="196" t="str">
        <f>IFERROR(INDEX('Price List'!$A$23:$C$28,MATCH(D39,'Price List'!$A$23:$A$28,0),3)/12*G39,"")</f>
        <v/>
      </c>
      <c r="M39" s="12"/>
      <c r="N39" s="61"/>
      <c r="BW39" s="75"/>
      <c r="BX39" s="76"/>
      <c r="BY39" s="77"/>
      <c r="BZ39" s="75"/>
      <c r="CA39" s="78"/>
      <c r="CB39" s="79"/>
      <c r="CC39" s="80"/>
      <c r="CD39" s="75"/>
      <c r="CE39" s="80"/>
      <c r="CF39" s="81"/>
      <c r="CG39" s="81"/>
    </row>
    <row r="40" spans="2:86" ht="26.25" customHeight="1" x14ac:dyDescent="0.2">
      <c r="B40" s="7"/>
      <c r="C40" s="192">
        <v>23</v>
      </c>
      <c r="D40" s="188"/>
      <c r="E40" s="193"/>
      <c r="F40" s="194"/>
      <c r="G40" s="266"/>
      <c r="H40" s="195"/>
      <c r="I40" s="234"/>
      <c r="J40" s="194"/>
      <c r="K40" s="196" t="str">
        <f>IFERROR(INDEX('Price List'!$A$23:$C$28,MATCH(D40,'Price List'!$A$23:$A$28,0),2)*G40,"")</f>
        <v/>
      </c>
      <c r="L40" s="196" t="str">
        <f>IFERROR(INDEX('Price List'!$A$23:$C$28,MATCH(D40,'Price List'!$A$23:$A$28,0),3)/12*G40,"")</f>
        <v/>
      </c>
      <c r="M40" s="12"/>
      <c r="N40" s="61"/>
      <c r="BW40" s="75"/>
      <c r="BX40" s="76"/>
      <c r="BY40" s="77"/>
      <c r="BZ40" s="75"/>
      <c r="CA40" s="78"/>
      <c r="CB40" s="79"/>
      <c r="CC40" s="80"/>
      <c r="CD40" s="75"/>
      <c r="CE40" s="80"/>
      <c r="CF40" s="81"/>
      <c r="CG40" s="81"/>
    </row>
    <row r="41" spans="2:86" ht="26.25" customHeight="1" x14ac:dyDescent="0.2">
      <c r="B41" s="7"/>
      <c r="C41" s="192">
        <v>24</v>
      </c>
      <c r="D41" s="188"/>
      <c r="E41" s="193"/>
      <c r="F41" s="194"/>
      <c r="G41" s="266"/>
      <c r="H41" s="195"/>
      <c r="I41" s="234"/>
      <c r="J41" s="194"/>
      <c r="K41" s="196" t="str">
        <f>IFERROR(INDEX('Price List'!$A$23:$C$28,MATCH(D41,'Price List'!$A$23:$A$28,0),2)*G41,"")</f>
        <v/>
      </c>
      <c r="L41" s="196" t="str">
        <f>IFERROR(INDEX('Price List'!$A$23:$C$28,MATCH(D41,'Price List'!$A$23:$A$28,0),3)/12*G41,"")</f>
        <v/>
      </c>
      <c r="M41" s="12"/>
      <c r="N41" s="61"/>
      <c r="BW41" s="75"/>
      <c r="BX41" s="76"/>
      <c r="BY41" s="77"/>
      <c r="BZ41" s="75"/>
      <c r="CA41" s="78"/>
      <c r="CB41" s="79"/>
      <c r="CC41" s="80"/>
      <c r="CD41" s="75"/>
      <c r="CE41" s="80"/>
      <c r="CF41" s="81"/>
      <c r="CG41" s="81"/>
    </row>
    <row r="42" spans="2:86" ht="26.25" customHeight="1" x14ac:dyDescent="0.2">
      <c r="B42" s="7"/>
      <c r="C42" s="192">
        <v>25</v>
      </c>
      <c r="D42" s="188"/>
      <c r="E42" s="193"/>
      <c r="F42" s="194"/>
      <c r="G42" s="266"/>
      <c r="H42" s="195"/>
      <c r="I42" s="234"/>
      <c r="J42" s="194"/>
      <c r="K42" s="196" t="str">
        <f>IFERROR(INDEX('Price List'!$A$23:$C$28,MATCH(D42,'Price List'!$A$23:$A$28,0),2)*G42,"")</f>
        <v/>
      </c>
      <c r="L42" s="196" t="str">
        <f>IFERROR(INDEX('Price List'!$A$23:$C$28,MATCH(D42,'Price List'!$A$23:$A$28,0),3)/12*G42,"")</f>
        <v/>
      </c>
      <c r="M42" s="12"/>
      <c r="N42" s="61"/>
      <c r="BW42" s="75"/>
      <c r="BX42" s="76"/>
      <c r="BY42" s="77"/>
      <c r="BZ42" s="75"/>
      <c r="CA42" s="78"/>
      <c r="CB42" s="79"/>
      <c r="CC42" s="80"/>
      <c r="CD42" s="75"/>
      <c r="CE42" s="80"/>
      <c r="CF42" s="81"/>
      <c r="CG42" s="81"/>
    </row>
    <row r="43" spans="2:86" ht="26.25" customHeight="1" x14ac:dyDescent="0.2">
      <c r="B43" s="7"/>
      <c r="C43" s="192">
        <v>26</v>
      </c>
      <c r="D43" s="188"/>
      <c r="E43" s="193"/>
      <c r="F43" s="194"/>
      <c r="G43" s="266"/>
      <c r="H43" s="195"/>
      <c r="I43" s="234"/>
      <c r="J43" s="194"/>
      <c r="K43" s="196" t="str">
        <f>IFERROR(INDEX('Price List'!$A$23:$C$28,MATCH(D43,'Price List'!$A$23:$A$28,0),2)*G43,"")</f>
        <v/>
      </c>
      <c r="L43" s="196" t="str">
        <f>IFERROR(INDEX('Price List'!$A$23:$C$28,MATCH(D43,'Price List'!$A$23:$A$28,0),3)/12*G43,"")</f>
        <v/>
      </c>
      <c r="M43" s="12"/>
      <c r="N43" s="61"/>
      <c r="BW43" s="75"/>
      <c r="BX43" s="76"/>
      <c r="BY43" s="77"/>
      <c r="BZ43" s="75"/>
      <c r="CA43" s="78"/>
      <c r="CB43" s="79"/>
      <c r="CC43" s="80"/>
      <c r="CD43" s="75"/>
      <c r="CE43" s="80"/>
      <c r="CF43" s="81"/>
      <c r="CG43" s="81"/>
    </row>
    <row r="44" spans="2:86" ht="26.25" customHeight="1" x14ac:dyDescent="0.2">
      <c r="B44" s="7"/>
      <c r="C44" s="192">
        <v>27</v>
      </c>
      <c r="D44" s="188"/>
      <c r="E44" s="193"/>
      <c r="F44" s="194"/>
      <c r="G44" s="266"/>
      <c r="H44" s="195"/>
      <c r="I44" s="234"/>
      <c r="J44" s="194"/>
      <c r="K44" s="196" t="str">
        <f>IFERROR(INDEX('Price List'!$A$23:$C$28,MATCH(D44,'Price List'!$A$23:$A$28,0),2)*G44,"")</f>
        <v/>
      </c>
      <c r="L44" s="196" t="str">
        <f>IFERROR(INDEX('Price List'!$A$23:$C$28,MATCH(D44,'Price List'!$A$23:$A$28,0),3)/12*G44,"")</f>
        <v/>
      </c>
      <c r="M44" s="12"/>
      <c r="N44" s="61"/>
      <c r="BW44" s="75"/>
      <c r="BX44" s="76"/>
      <c r="BY44" s="77"/>
      <c r="BZ44" s="75"/>
      <c r="CA44" s="78"/>
      <c r="CB44" s="79"/>
      <c r="CC44" s="80"/>
      <c r="CD44" s="75"/>
      <c r="CE44" s="80"/>
      <c r="CF44" s="81"/>
      <c r="CG44" s="81"/>
    </row>
    <row r="45" spans="2:86" ht="26.25" customHeight="1" x14ac:dyDescent="0.2">
      <c r="B45" s="7"/>
      <c r="C45" s="192">
        <v>28</v>
      </c>
      <c r="D45" s="188"/>
      <c r="E45" s="193"/>
      <c r="F45" s="194"/>
      <c r="G45" s="266"/>
      <c r="H45" s="195"/>
      <c r="I45" s="234"/>
      <c r="J45" s="194"/>
      <c r="K45" s="196" t="str">
        <f>IFERROR(INDEX('Price List'!$A$23:$C$28,MATCH(D45,'Price List'!$A$23:$A$28,0),2)*G45,"")</f>
        <v/>
      </c>
      <c r="L45" s="196" t="str">
        <f>IFERROR(INDEX('Price List'!$A$23:$C$28,MATCH(D45,'Price List'!$A$23:$A$28,0),3)/12*G45,"")</f>
        <v/>
      </c>
      <c r="M45" s="12"/>
      <c r="N45" s="61"/>
      <c r="BW45" s="75"/>
      <c r="BX45" s="76"/>
      <c r="BY45" s="77"/>
      <c r="BZ45" s="75"/>
      <c r="CA45" s="78"/>
      <c r="CB45" s="79"/>
      <c r="CC45" s="80"/>
      <c r="CD45" s="75"/>
      <c r="CE45" s="80"/>
      <c r="CF45" s="81"/>
      <c r="CG45" s="81"/>
    </row>
    <row r="46" spans="2:86" ht="26.25" customHeight="1" x14ac:dyDescent="0.2">
      <c r="B46" s="7"/>
      <c r="C46" s="192">
        <v>29</v>
      </c>
      <c r="D46" s="188"/>
      <c r="E46" s="193"/>
      <c r="F46" s="194"/>
      <c r="G46" s="266"/>
      <c r="H46" s="195"/>
      <c r="I46" s="234"/>
      <c r="J46" s="194"/>
      <c r="K46" s="196" t="str">
        <f>IFERROR(INDEX('Price List'!$A$23:$C$28,MATCH(D46,'Price List'!$A$23:$A$28,0),2)*G46,"")</f>
        <v/>
      </c>
      <c r="L46" s="196" t="str">
        <f>IFERROR(INDEX('Price List'!$A$23:$C$28,MATCH(D46,'Price List'!$A$23:$A$28,0),3)/12*G46,"")</f>
        <v/>
      </c>
      <c r="M46" s="12"/>
      <c r="N46" s="61"/>
      <c r="BW46" s="75"/>
      <c r="BX46" s="76"/>
      <c r="BY46" s="77"/>
      <c r="BZ46" s="75"/>
      <c r="CA46" s="78"/>
      <c r="CB46" s="79"/>
      <c r="CC46" s="80"/>
      <c r="CD46" s="75"/>
      <c r="CE46" s="80"/>
      <c r="CF46" s="81"/>
      <c r="CG46" s="81"/>
    </row>
    <row r="47" spans="2:86" ht="26.25" customHeight="1" x14ac:dyDescent="0.2">
      <c r="B47" s="7"/>
      <c r="C47" s="192">
        <v>30</v>
      </c>
      <c r="D47" s="188"/>
      <c r="E47" s="193"/>
      <c r="F47" s="194"/>
      <c r="G47" s="266"/>
      <c r="H47" s="195"/>
      <c r="I47" s="234"/>
      <c r="J47" s="194"/>
      <c r="K47" s="196" t="str">
        <f>IFERROR(INDEX('Price List'!$A$23:$C$28,MATCH(D47,'Price List'!$A$23:$A$28,0),2)*G47,"")</f>
        <v/>
      </c>
      <c r="L47" s="196" t="str">
        <f>IFERROR(INDEX('Price List'!$A$23:$C$28,MATCH(D47,'Price List'!$A$23:$A$28,0),3)/12*G47,"")</f>
        <v/>
      </c>
      <c r="M47" s="12"/>
      <c r="N47" s="61"/>
      <c r="BW47" s="75"/>
      <c r="BX47" s="76"/>
      <c r="BY47" s="77"/>
      <c r="BZ47" s="75"/>
      <c r="CA47" s="78"/>
      <c r="CB47" s="79"/>
      <c r="CC47" s="80"/>
      <c r="CD47" s="75"/>
      <c r="CE47" s="80"/>
      <c r="CF47" s="81"/>
      <c r="CG47" s="81"/>
    </row>
    <row r="48" spans="2:86" ht="26.25" customHeight="1" x14ac:dyDescent="0.2">
      <c r="B48" s="7"/>
      <c r="C48" s="192">
        <v>31</v>
      </c>
      <c r="D48" s="188"/>
      <c r="E48" s="193"/>
      <c r="F48" s="194"/>
      <c r="G48" s="266"/>
      <c r="H48" s="195"/>
      <c r="I48" s="234"/>
      <c r="J48" s="194"/>
      <c r="K48" s="196" t="str">
        <f>IFERROR(INDEX('Price List'!$A$23:$C$28,MATCH(D48,'Price List'!$A$23:$A$28,0),2)*G48,"")</f>
        <v/>
      </c>
      <c r="L48" s="196" t="str">
        <f>IFERROR(INDEX('Price List'!$A$23:$C$28,MATCH(D48,'Price List'!$A$23:$A$28,0),3)/12*G48,"")</f>
        <v/>
      </c>
      <c r="M48" s="12"/>
      <c r="N48" s="61"/>
      <c r="BW48" s="75"/>
      <c r="BX48" s="76"/>
      <c r="BY48" s="77"/>
      <c r="BZ48" s="75"/>
      <c r="CA48" s="78"/>
      <c r="CB48" s="79"/>
      <c r="CC48" s="80"/>
      <c r="CD48" s="75"/>
      <c r="CE48" s="80"/>
      <c r="CF48" s="81"/>
      <c r="CG48" s="81"/>
    </row>
    <row r="49" spans="2:85" ht="26.25" customHeight="1" x14ac:dyDescent="0.2">
      <c r="B49" s="7"/>
      <c r="C49" s="192">
        <v>32</v>
      </c>
      <c r="D49" s="188"/>
      <c r="E49" s="193"/>
      <c r="F49" s="194"/>
      <c r="G49" s="266"/>
      <c r="H49" s="195"/>
      <c r="I49" s="234"/>
      <c r="J49" s="194"/>
      <c r="K49" s="196" t="str">
        <f>IFERROR(INDEX('Price List'!$A$23:$C$28,MATCH(D49,'Price List'!$A$23:$A$28,0),2)*G49,"")</f>
        <v/>
      </c>
      <c r="L49" s="196" t="str">
        <f>IFERROR(INDEX('Price List'!$A$23:$C$28,MATCH(D49,'Price List'!$A$23:$A$28,0),3)/12*G49,"")</f>
        <v/>
      </c>
      <c r="M49" s="12"/>
      <c r="N49" s="61"/>
      <c r="BW49" s="75"/>
      <c r="BX49" s="76"/>
      <c r="BY49" s="77"/>
      <c r="BZ49" s="75"/>
      <c r="CA49" s="78"/>
      <c r="CB49" s="79"/>
      <c r="CC49" s="80"/>
      <c r="CD49" s="75"/>
      <c r="CE49" s="80"/>
      <c r="CF49" s="81"/>
      <c r="CG49" s="81"/>
    </row>
    <row r="50" spans="2:85" ht="26.25" customHeight="1" x14ac:dyDescent="0.2">
      <c r="B50" s="7"/>
      <c r="C50" s="192">
        <v>33</v>
      </c>
      <c r="D50" s="188"/>
      <c r="E50" s="193"/>
      <c r="F50" s="194"/>
      <c r="G50" s="266"/>
      <c r="H50" s="195"/>
      <c r="I50" s="234"/>
      <c r="J50" s="194"/>
      <c r="K50" s="196" t="str">
        <f>IFERROR(INDEX('Price List'!$A$23:$C$28,MATCH(D50,'Price List'!$A$23:$A$28,0),2)*G50,"")</f>
        <v/>
      </c>
      <c r="L50" s="196" t="str">
        <f>IFERROR(INDEX('Price List'!$A$23:$C$28,MATCH(D50,'Price List'!$A$23:$A$28,0),3)/12*G50,"")</f>
        <v/>
      </c>
      <c r="M50" s="12"/>
      <c r="N50" s="61"/>
      <c r="BW50" s="75"/>
      <c r="BX50" s="76"/>
      <c r="BY50" s="77"/>
      <c r="BZ50" s="75"/>
      <c r="CA50" s="78"/>
      <c r="CB50" s="79"/>
      <c r="CC50" s="80"/>
      <c r="CD50" s="75"/>
      <c r="CE50" s="80"/>
      <c r="CF50" s="81"/>
      <c r="CG50" s="81"/>
    </row>
    <row r="51" spans="2:85" ht="26.25" customHeight="1" x14ac:dyDescent="0.2">
      <c r="B51" s="7"/>
      <c r="C51" s="192">
        <v>34</v>
      </c>
      <c r="D51" s="188"/>
      <c r="E51" s="193"/>
      <c r="F51" s="194"/>
      <c r="G51" s="266"/>
      <c r="H51" s="195"/>
      <c r="I51" s="234"/>
      <c r="J51" s="194"/>
      <c r="K51" s="196" t="str">
        <f>IFERROR(INDEX('Price List'!$A$23:$C$28,MATCH(D51,'Price List'!$A$23:$A$28,0),2)*G51,"")</f>
        <v/>
      </c>
      <c r="L51" s="196" t="str">
        <f>IFERROR(INDEX('Price List'!$A$23:$C$28,MATCH(D51,'Price List'!$A$23:$A$28,0),3)/12*G51,"")</f>
        <v/>
      </c>
      <c r="M51" s="12"/>
      <c r="N51" s="61"/>
      <c r="BW51" s="75"/>
      <c r="BX51" s="76"/>
      <c r="BY51" s="77"/>
      <c r="BZ51" s="75"/>
      <c r="CA51" s="78"/>
      <c r="CB51" s="79"/>
      <c r="CC51" s="80"/>
      <c r="CD51" s="75"/>
      <c r="CE51" s="80"/>
      <c r="CF51" s="81"/>
      <c r="CG51" s="81"/>
    </row>
    <row r="52" spans="2:85" ht="26.25" customHeight="1" x14ac:dyDescent="0.2">
      <c r="B52" s="7"/>
      <c r="C52" s="192">
        <v>35</v>
      </c>
      <c r="D52" s="188"/>
      <c r="E52" s="193"/>
      <c r="F52" s="194"/>
      <c r="G52" s="266"/>
      <c r="H52" s="195"/>
      <c r="I52" s="234"/>
      <c r="J52" s="194"/>
      <c r="K52" s="196" t="str">
        <f>IFERROR(INDEX('Price List'!$A$23:$C$28,MATCH(D52,'Price List'!$A$23:$A$28,0),2)*G52,"")</f>
        <v/>
      </c>
      <c r="L52" s="196" t="str">
        <f>IFERROR(INDEX('Price List'!$A$23:$C$28,MATCH(D52,'Price List'!$A$23:$A$28,0),3)/12*G52,"")</f>
        <v/>
      </c>
      <c r="M52" s="12"/>
      <c r="N52" s="61"/>
      <c r="BW52" s="75"/>
      <c r="BX52" s="76"/>
      <c r="BY52" s="77"/>
      <c r="BZ52" s="75"/>
      <c r="CA52" s="78"/>
      <c r="CB52" s="79"/>
      <c r="CC52" s="80"/>
      <c r="CD52" s="75"/>
      <c r="CE52" s="80"/>
      <c r="CF52" s="81"/>
      <c r="CG52" s="81"/>
    </row>
    <row r="53" spans="2:85" ht="26.25" customHeight="1" x14ac:dyDescent="0.2">
      <c r="B53" s="7"/>
      <c r="C53" s="192">
        <v>36</v>
      </c>
      <c r="D53" s="188"/>
      <c r="E53" s="193"/>
      <c r="F53" s="194"/>
      <c r="G53" s="266"/>
      <c r="H53" s="195"/>
      <c r="I53" s="234"/>
      <c r="J53" s="194"/>
      <c r="K53" s="196" t="str">
        <f>IFERROR(INDEX('Price List'!$A$23:$C$28,MATCH(D53,'Price List'!$A$23:$A$28,0),2)*G53,"")</f>
        <v/>
      </c>
      <c r="L53" s="196" t="str">
        <f>IFERROR(INDEX('Price List'!$A$23:$C$28,MATCH(D53,'Price List'!$A$23:$A$28,0),3)/12*G53,"")</f>
        <v/>
      </c>
      <c r="M53" s="12"/>
      <c r="N53" s="61"/>
      <c r="BW53" s="75"/>
      <c r="BX53" s="76"/>
      <c r="BY53" s="77"/>
      <c r="BZ53" s="75"/>
      <c r="CA53" s="78"/>
      <c r="CB53" s="79"/>
      <c r="CC53" s="80"/>
      <c r="CD53" s="75"/>
      <c r="CE53" s="80"/>
      <c r="CF53" s="81"/>
      <c r="CG53" s="81"/>
    </row>
    <row r="54" spans="2:85" ht="26.25" customHeight="1" x14ac:dyDescent="0.2">
      <c r="B54" s="7"/>
      <c r="C54" s="192">
        <v>37</v>
      </c>
      <c r="D54" s="188"/>
      <c r="E54" s="193"/>
      <c r="F54" s="194"/>
      <c r="G54" s="266"/>
      <c r="H54" s="195"/>
      <c r="I54" s="234"/>
      <c r="J54" s="194"/>
      <c r="K54" s="196" t="str">
        <f>IFERROR(INDEX('Price List'!$A$23:$C$28,MATCH(D54,'Price List'!$A$23:$A$28,0),2)*G54,"")</f>
        <v/>
      </c>
      <c r="L54" s="196" t="str">
        <f>IFERROR(INDEX('Price List'!$A$23:$C$28,MATCH(D54,'Price List'!$A$23:$A$28,0),3)/12*G54,"")</f>
        <v/>
      </c>
      <c r="M54" s="12"/>
      <c r="N54" s="61"/>
      <c r="BW54" s="75"/>
      <c r="BX54" s="76"/>
      <c r="BY54" s="77"/>
      <c r="BZ54" s="75"/>
      <c r="CA54" s="78"/>
      <c r="CB54" s="79"/>
      <c r="CC54" s="80"/>
      <c r="CD54" s="75"/>
      <c r="CE54" s="80"/>
      <c r="CF54" s="81"/>
      <c r="CG54" s="81"/>
    </row>
    <row r="55" spans="2:85" ht="26.25" customHeight="1" x14ac:dyDescent="0.2">
      <c r="B55" s="7"/>
      <c r="C55" s="192">
        <v>38</v>
      </c>
      <c r="D55" s="188"/>
      <c r="E55" s="193"/>
      <c r="F55" s="194"/>
      <c r="G55" s="266"/>
      <c r="H55" s="195"/>
      <c r="I55" s="234"/>
      <c r="J55" s="194"/>
      <c r="K55" s="196" t="str">
        <f>IFERROR(INDEX('Price List'!$A$23:$C$28,MATCH(D55,'Price List'!$A$23:$A$28,0),2)*G55,"")</f>
        <v/>
      </c>
      <c r="L55" s="196" t="str">
        <f>IFERROR(INDEX('Price List'!$A$23:$C$28,MATCH(D55,'Price List'!$A$23:$A$28,0),3)/12*G55,"")</f>
        <v/>
      </c>
      <c r="M55" s="12"/>
      <c r="N55" s="61"/>
      <c r="BW55" s="75"/>
      <c r="BX55" s="76"/>
      <c r="BY55" s="77"/>
      <c r="BZ55" s="75"/>
      <c r="CA55" s="78"/>
      <c r="CB55" s="79"/>
      <c r="CC55" s="80"/>
      <c r="CD55" s="75"/>
      <c r="CE55" s="80"/>
      <c r="CF55" s="81"/>
      <c r="CG55" s="81"/>
    </row>
    <row r="56" spans="2:85" ht="26.25" customHeight="1" x14ac:dyDescent="0.2">
      <c r="B56" s="7"/>
      <c r="C56" s="192">
        <v>39</v>
      </c>
      <c r="D56" s="188"/>
      <c r="E56" s="193"/>
      <c r="F56" s="194"/>
      <c r="G56" s="266"/>
      <c r="H56" s="195"/>
      <c r="I56" s="234"/>
      <c r="J56" s="194"/>
      <c r="K56" s="196" t="str">
        <f>IFERROR(INDEX('Price List'!$A$23:$C$28,MATCH(D56,'Price List'!$A$23:$A$28,0),2)*G56,"")</f>
        <v/>
      </c>
      <c r="L56" s="196" t="str">
        <f>IFERROR(INDEX('Price List'!$A$23:$C$28,MATCH(D56,'Price List'!$A$23:$A$28,0),3)/12*G56,"")</f>
        <v/>
      </c>
      <c r="M56" s="12"/>
      <c r="N56" s="61"/>
      <c r="BW56" s="75"/>
      <c r="BX56" s="76"/>
      <c r="BY56" s="77"/>
      <c r="BZ56" s="75"/>
      <c r="CA56" s="78"/>
      <c r="CB56" s="79"/>
      <c r="CC56" s="80"/>
      <c r="CD56" s="75"/>
      <c r="CE56" s="80"/>
      <c r="CF56" s="81"/>
      <c r="CG56" s="81"/>
    </row>
    <row r="57" spans="2:85" ht="26.25" customHeight="1" x14ac:dyDescent="0.2">
      <c r="B57" s="7"/>
      <c r="C57" s="192">
        <v>40</v>
      </c>
      <c r="D57" s="188"/>
      <c r="E57" s="193"/>
      <c r="F57" s="194"/>
      <c r="G57" s="266"/>
      <c r="H57" s="195"/>
      <c r="I57" s="234"/>
      <c r="J57" s="194"/>
      <c r="K57" s="196" t="str">
        <f>IFERROR(INDEX('Price List'!$A$23:$C$28,MATCH(D57,'Price List'!$A$23:$A$28,0),2)*G57,"")</f>
        <v/>
      </c>
      <c r="L57" s="196" t="str">
        <f>IFERROR(INDEX('Price List'!$A$23:$C$28,MATCH(D57,'Price List'!$A$23:$A$28,0),3)/12*G57,"")</f>
        <v/>
      </c>
      <c r="M57" s="12"/>
      <c r="N57" s="61"/>
      <c r="BW57" s="75"/>
      <c r="BX57" s="76"/>
      <c r="BY57" s="77"/>
      <c r="BZ57" s="75"/>
      <c r="CA57" s="78"/>
      <c r="CB57" s="79"/>
      <c r="CC57" s="80"/>
      <c r="CD57" s="75"/>
      <c r="CE57" s="80"/>
      <c r="CF57" s="81"/>
      <c r="CG57" s="81"/>
    </row>
    <row r="58" spans="2:85" ht="26.25" customHeight="1" x14ac:dyDescent="0.2">
      <c r="B58" s="7"/>
      <c r="C58" s="192">
        <v>41</v>
      </c>
      <c r="D58" s="188"/>
      <c r="E58" s="193"/>
      <c r="F58" s="194"/>
      <c r="G58" s="266"/>
      <c r="H58" s="195"/>
      <c r="I58" s="234"/>
      <c r="J58" s="194"/>
      <c r="K58" s="196" t="str">
        <f>IFERROR(INDEX('Price List'!$A$23:$C$28,MATCH(D58,'Price List'!$A$23:$A$28,0),2)*G58,"")</f>
        <v/>
      </c>
      <c r="L58" s="196" t="str">
        <f>IFERROR(INDEX('Price List'!$A$23:$C$28,MATCH(D58,'Price List'!$A$23:$A$28,0),3)/12*G58,"")</f>
        <v/>
      </c>
      <c r="M58" s="12"/>
      <c r="N58" s="61"/>
      <c r="BW58" s="75"/>
      <c r="BX58" s="76"/>
      <c r="BY58" s="77"/>
      <c r="BZ58" s="75"/>
      <c r="CA58" s="78"/>
      <c r="CB58" s="79"/>
      <c r="CC58" s="80"/>
      <c r="CD58" s="75"/>
      <c r="CE58" s="80"/>
      <c r="CF58" s="81"/>
      <c r="CG58" s="81"/>
    </row>
    <row r="59" spans="2:85" ht="26.25" customHeight="1" x14ac:dyDescent="0.2">
      <c r="B59" s="7"/>
      <c r="C59" s="192">
        <v>42</v>
      </c>
      <c r="D59" s="188"/>
      <c r="E59" s="193"/>
      <c r="F59" s="194"/>
      <c r="G59" s="266"/>
      <c r="H59" s="195"/>
      <c r="I59" s="234"/>
      <c r="J59" s="194"/>
      <c r="K59" s="196" t="str">
        <f>IFERROR(INDEX('Price List'!$A$23:$C$28,MATCH(D59,'Price List'!$A$23:$A$28,0),2)*G59,"")</f>
        <v/>
      </c>
      <c r="L59" s="196" t="str">
        <f>IFERROR(INDEX('Price List'!$A$23:$C$28,MATCH(D59,'Price List'!$A$23:$A$28,0),3)/12*G59,"")</f>
        <v/>
      </c>
      <c r="M59" s="12"/>
      <c r="N59" s="61"/>
      <c r="BW59" s="75"/>
      <c r="BX59" s="76"/>
      <c r="BY59" s="77"/>
      <c r="BZ59" s="75"/>
      <c r="CA59" s="78"/>
      <c r="CB59" s="79"/>
      <c r="CC59" s="80"/>
      <c r="CD59" s="75"/>
      <c r="CE59" s="80"/>
      <c r="CF59" s="81"/>
      <c r="CG59" s="81"/>
    </row>
    <row r="60" spans="2:85" ht="26.25" customHeight="1" x14ac:dyDescent="0.2">
      <c r="B60" s="7"/>
      <c r="C60" s="192">
        <v>43</v>
      </c>
      <c r="D60" s="188"/>
      <c r="E60" s="193"/>
      <c r="F60" s="194"/>
      <c r="G60" s="266"/>
      <c r="H60" s="195"/>
      <c r="I60" s="234"/>
      <c r="J60" s="194"/>
      <c r="K60" s="196" t="str">
        <f>IFERROR(INDEX('Price List'!$A$23:$C$28,MATCH(D60,'Price List'!$A$23:$A$28,0),2)*G60,"")</f>
        <v/>
      </c>
      <c r="L60" s="196" t="str">
        <f>IFERROR(INDEX('Price List'!$A$23:$C$28,MATCH(D60,'Price List'!$A$23:$A$28,0),3)/12*G60,"")</f>
        <v/>
      </c>
      <c r="M60" s="12"/>
      <c r="N60" s="61"/>
      <c r="BW60" s="75"/>
      <c r="BX60" s="76"/>
      <c r="BY60" s="77"/>
      <c r="BZ60" s="75"/>
      <c r="CA60" s="78"/>
      <c r="CB60" s="79"/>
      <c r="CC60" s="80"/>
      <c r="CD60" s="75"/>
      <c r="CE60" s="80"/>
      <c r="CF60" s="81"/>
      <c r="CG60" s="81"/>
    </row>
    <row r="61" spans="2:85" ht="26.25" customHeight="1" x14ac:dyDescent="0.2">
      <c r="B61" s="7"/>
      <c r="C61" s="192">
        <v>44</v>
      </c>
      <c r="D61" s="188"/>
      <c r="E61" s="193"/>
      <c r="F61" s="194"/>
      <c r="G61" s="266"/>
      <c r="H61" s="195"/>
      <c r="I61" s="234"/>
      <c r="J61" s="194"/>
      <c r="K61" s="196" t="str">
        <f>IFERROR(INDEX('Price List'!$A$23:$C$28,MATCH(D61,'Price List'!$A$23:$A$28,0),2)*G61,"")</f>
        <v/>
      </c>
      <c r="L61" s="196" t="str">
        <f>IFERROR(INDEX('Price List'!$A$23:$C$28,MATCH(D61,'Price List'!$A$23:$A$28,0),3)/12*G61,"")</f>
        <v/>
      </c>
      <c r="M61" s="12"/>
      <c r="N61" s="61"/>
      <c r="BW61" s="75"/>
      <c r="BX61" s="76"/>
      <c r="BY61" s="77"/>
      <c r="BZ61" s="75"/>
      <c r="CA61" s="78"/>
      <c r="CB61" s="79"/>
      <c r="CC61" s="80"/>
      <c r="CD61" s="75"/>
      <c r="CE61" s="80"/>
      <c r="CF61" s="81"/>
      <c r="CG61" s="81"/>
    </row>
    <row r="62" spans="2:85" ht="26.25" customHeight="1" x14ac:dyDescent="0.2">
      <c r="B62" s="7"/>
      <c r="C62" s="192">
        <v>45</v>
      </c>
      <c r="D62" s="188"/>
      <c r="E62" s="193"/>
      <c r="F62" s="194"/>
      <c r="G62" s="266"/>
      <c r="H62" s="195"/>
      <c r="I62" s="234"/>
      <c r="J62" s="194"/>
      <c r="K62" s="196" t="str">
        <f>IFERROR(INDEX('Price List'!$A$23:$C$28,MATCH(D62,'Price List'!$A$23:$A$28,0),2)*G62,"")</f>
        <v/>
      </c>
      <c r="L62" s="196" t="str">
        <f>IFERROR(INDEX('Price List'!$A$23:$C$28,MATCH(D62,'Price List'!$A$23:$A$28,0),3)/12*G62,"")</f>
        <v/>
      </c>
      <c r="M62" s="12"/>
      <c r="N62" s="61"/>
      <c r="BW62" s="75"/>
      <c r="BX62" s="76"/>
      <c r="BY62" s="77"/>
      <c r="BZ62" s="75"/>
      <c r="CA62" s="78"/>
      <c r="CB62" s="79"/>
      <c r="CC62" s="80"/>
      <c r="CD62" s="75"/>
      <c r="CE62" s="80"/>
      <c r="CF62" s="81"/>
      <c r="CG62" s="81"/>
    </row>
    <row r="63" spans="2:85" ht="26.25" customHeight="1" x14ac:dyDescent="0.2">
      <c r="B63" s="7"/>
      <c r="C63" s="192">
        <v>46</v>
      </c>
      <c r="D63" s="188"/>
      <c r="E63" s="193"/>
      <c r="F63" s="194"/>
      <c r="G63" s="266"/>
      <c r="H63" s="195"/>
      <c r="I63" s="234"/>
      <c r="J63" s="194"/>
      <c r="K63" s="196" t="str">
        <f>IFERROR(INDEX('Price List'!$A$23:$C$28,MATCH(D63,'Price List'!$A$23:$A$28,0),2)*G63,"")</f>
        <v/>
      </c>
      <c r="L63" s="196" t="str">
        <f>IFERROR(INDEX('Price List'!$A$23:$C$28,MATCH(D63,'Price List'!$A$23:$A$28,0),3)/12*G63,"")</f>
        <v/>
      </c>
      <c r="M63" s="12"/>
      <c r="N63" s="61"/>
      <c r="BW63" s="75"/>
      <c r="BX63" s="76"/>
      <c r="BY63" s="77"/>
      <c r="BZ63" s="75"/>
      <c r="CA63" s="78"/>
      <c r="CB63" s="79"/>
      <c r="CC63" s="80"/>
      <c r="CD63" s="75"/>
      <c r="CE63" s="80"/>
      <c r="CF63" s="81"/>
      <c r="CG63" s="81"/>
    </row>
    <row r="64" spans="2:85" ht="26.25" customHeight="1" x14ac:dyDescent="0.2">
      <c r="B64" s="7"/>
      <c r="C64" s="192">
        <v>47</v>
      </c>
      <c r="D64" s="188"/>
      <c r="E64" s="193"/>
      <c r="F64" s="194"/>
      <c r="G64" s="266"/>
      <c r="H64" s="195"/>
      <c r="I64" s="234"/>
      <c r="J64" s="194"/>
      <c r="K64" s="196" t="str">
        <f>IFERROR(INDEX('Price List'!$A$23:$C$28,MATCH(D64,'Price List'!$A$23:$A$28,0),2)*G64,"")</f>
        <v/>
      </c>
      <c r="L64" s="196" t="str">
        <f>IFERROR(INDEX('Price List'!$A$23:$C$28,MATCH(D64,'Price List'!$A$23:$A$28,0),3)/12*G64,"")</f>
        <v/>
      </c>
      <c r="M64" s="12"/>
      <c r="N64" s="61"/>
      <c r="BW64" s="75"/>
      <c r="BX64" s="76"/>
      <c r="BY64" s="77"/>
      <c r="BZ64" s="75"/>
      <c r="CA64" s="78"/>
      <c r="CB64" s="79"/>
      <c r="CC64" s="80"/>
      <c r="CD64" s="75"/>
      <c r="CE64" s="80"/>
      <c r="CF64" s="81"/>
      <c r="CG64" s="81"/>
    </row>
    <row r="65" spans="2:85" ht="26.25" customHeight="1" x14ac:dyDescent="0.2">
      <c r="B65" s="7"/>
      <c r="C65" s="192">
        <v>48</v>
      </c>
      <c r="D65" s="188"/>
      <c r="E65" s="193"/>
      <c r="F65" s="194"/>
      <c r="G65" s="266"/>
      <c r="H65" s="195"/>
      <c r="I65" s="234"/>
      <c r="J65" s="194"/>
      <c r="K65" s="196" t="str">
        <f>IFERROR(INDEX('Price List'!$A$23:$C$28,MATCH(D65,'Price List'!$A$23:$A$28,0),2)*G65,"")</f>
        <v/>
      </c>
      <c r="L65" s="196" t="str">
        <f>IFERROR(INDEX('Price List'!$A$23:$C$28,MATCH(D65,'Price List'!$A$23:$A$28,0),3)/12*G65,"")</f>
        <v/>
      </c>
      <c r="M65" s="12"/>
      <c r="N65" s="61"/>
      <c r="BW65" s="75"/>
      <c r="BX65" s="76"/>
      <c r="BY65" s="77"/>
      <c r="BZ65" s="75"/>
      <c r="CA65" s="78"/>
      <c r="CB65" s="79"/>
      <c r="CC65" s="80"/>
      <c r="CD65" s="75"/>
      <c r="CE65" s="80"/>
      <c r="CF65" s="81"/>
      <c r="CG65" s="81"/>
    </row>
    <row r="66" spans="2:85" ht="26.25" customHeight="1" x14ac:dyDescent="0.2">
      <c r="B66" s="7"/>
      <c r="C66" s="192">
        <v>49</v>
      </c>
      <c r="D66" s="188"/>
      <c r="E66" s="193"/>
      <c r="F66" s="194"/>
      <c r="G66" s="266"/>
      <c r="H66" s="195"/>
      <c r="I66" s="234"/>
      <c r="J66" s="194"/>
      <c r="K66" s="196" t="str">
        <f>IFERROR(INDEX('Price List'!$A$23:$C$28,MATCH(D66,'Price List'!$A$23:$A$28,0),2)*G66,"")</f>
        <v/>
      </c>
      <c r="L66" s="196" t="str">
        <f>IFERROR(INDEX('Price List'!$A$23:$C$28,MATCH(D66,'Price List'!$A$23:$A$28,0),3)/12*G66,"")</f>
        <v/>
      </c>
      <c r="M66" s="12"/>
      <c r="N66" s="61"/>
      <c r="BW66" s="75"/>
      <c r="BX66" s="76"/>
      <c r="BY66" s="77"/>
      <c r="BZ66" s="75"/>
      <c r="CA66" s="78"/>
      <c r="CB66" s="79"/>
      <c r="CC66" s="80"/>
      <c r="CD66" s="75"/>
      <c r="CE66" s="80"/>
      <c r="CF66" s="81"/>
      <c r="CG66" s="81"/>
    </row>
    <row r="67" spans="2:85" ht="26.25" customHeight="1" x14ac:dyDescent="0.2">
      <c r="B67" s="7"/>
      <c r="C67" s="192">
        <v>50</v>
      </c>
      <c r="D67" s="188"/>
      <c r="E67" s="193"/>
      <c r="F67" s="194"/>
      <c r="G67" s="266"/>
      <c r="H67" s="195"/>
      <c r="I67" s="234"/>
      <c r="J67" s="194"/>
      <c r="K67" s="196" t="str">
        <f>IFERROR(INDEX('Price List'!$A$23:$C$28,MATCH(D67,'Price List'!$A$23:$A$28,0),2)*G67,"")</f>
        <v/>
      </c>
      <c r="L67" s="196" t="str">
        <f>IFERROR(INDEX('Price List'!$A$23:$C$28,MATCH(D67,'Price List'!$A$23:$A$28,0),3)/12*G67,"")</f>
        <v/>
      </c>
      <c r="M67" s="12"/>
      <c r="N67" s="61"/>
      <c r="BW67" s="75"/>
      <c r="BX67" s="76"/>
      <c r="BY67" s="77"/>
      <c r="BZ67" s="75"/>
      <c r="CA67" s="78"/>
      <c r="CB67" s="79"/>
      <c r="CC67" s="80"/>
      <c r="CD67" s="75"/>
      <c r="CE67" s="80"/>
      <c r="CF67" s="81"/>
      <c r="CG67" s="81"/>
    </row>
    <row r="68" spans="2:85" ht="26.25" customHeight="1" x14ac:dyDescent="0.2">
      <c r="B68" s="7"/>
      <c r="C68" s="192">
        <v>51</v>
      </c>
      <c r="D68" s="188"/>
      <c r="E68" s="193"/>
      <c r="F68" s="194"/>
      <c r="G68" s="266"/>
      <c r="H68" s="195"/>
      <c r="I68" s="234"/>
      <c r="J68" s="194"/>
      <c r="K68" s="196" t="str">
        <f>IFERROR(INDEX('Price List'!$A$23:$C$28,MATCH(D68,'Price List'!$A$23:$A$28,0),2)*G68,"")</f>
        <v/>
      </c>
      <c r="L68" s="196" t="str">
        <f>IFERROR(INDEX('Price List'!$A$23:$C$28,MATCH(D68,'Price List'!$A$23:$A$28,0),3)/12*G68,"")</f>
        <v/>
      </c>
      <c r="M68" s="12"/>
      <c r="N68" s="61"/>
      <c r="BW68" s="75"/>
      <c r="BX68" s="76"/>
      <c r="BY68" s="77"/>
      <c r="BZ68" s="75"/>
      <c r="CA68" s="78"/>
      <c r="CB68" s="79"/>
      <c r="CC68" s="80"/>
      <c r="CD68" s="75"/>
      <c r="CE68" s="80"/>
      <c r="CF68" s="81"/>
      <c r="CG68" s="81"/>
    </row>
    <row r="69" spans="2:85" ht="26.25" customHeight="1" x14ac:dyDescent="0.2">
      <c r="B69" s="7"/>
      <c r="C69" s="192">
        <v>52</v>
      </c>
      <c r="D69" s="188"/>
      <c r="E69" s="193"/>
      <c r="F69" s="194"/>
      <c r="G69" s="266"/>
      <c r="H69" s="195"/>
      <c r="I69" s="234"/>
      <c r="J69" s="194"/>
      <c r="K69" s="196" t="str">
        <f>IFERROR(INDEX('Price List'!$A$23:$C$28,MATCH(D69,'Price List'!$A$23:$A$28,0),2)*G69,"")</f>
        <v/>
      </c>
      <c r="L69" s="196" t="str">
        <f>IFERROR(INDEX('Price List'!$A$23:$C$28,MATCH(D69,'Price List'!$A$23:$A$28,0),3)/12*G69,"")</f>
        <v/>
      </c>
      <c r="M69" s="12"/>
      <c r="N69" s="61"/>
      <c r="BW69" s="75"/>
      <c r="BX69" s="76"/>
      <c r="BY69" s="77"/>
      <c r="BZ69" s="75"/>
      <c r="CA69" s="78"/>
      <c r="CB69" s="79"/>
      <c r="CC69" s="80"/>
      <c r="CD69" s="75"/>
      <c r="CE69" s="80"/>
      <c r="CF69" s="81"/>
      <c r="CG69" s="81"/>
    </row>
    <row r="70" spans="2:85" ht="26.25" customHeight="1" x14ac:dyDescent="0.2">
      <c r="B70" s="7"/>
      <c r="C70" s="192">
        <v>53</v>
      </c>
      <c r="D70" s="188"/>
      <c r="E70" s="193"/>
      <c r="F70" s="194"/>
      <c r="G70" s="266"/>
      <c r="H70" s="195"/>
      <c r="I70" s="234"/>
      <c r="J70" s="194"/>
      <c r="K70" s="196" t="str">
        <f>IFERROR(INDEX('Price List'!$A$23:$C$28,MATCH(D70,'Price List'!$A$23:$A$28,0),2)*G70,"")</f>
        <v/>
      </c>
      <c r="L70" s="196" t="str">
        <f>IFERROR(INDEX('Price List'!$A$23:$C$28,MATCH(D70,'Price List'!$A$23:$A$28,0),3)/12*G70,"")</f>
        <v/>
      </c>
      <c r="M70" s="12"/>
      <c r="N70" s="61"/>
      <c r="BW70" s="75"/>
      <c r="BX70" s="76"/>
      <c r="BY70" s="77"/>
      <c r="BZ70" s="75"/>
      <c r="CA70" s="78"/>
      <c r="CB70" s="79"/>
      <c r="CC70" s="80"/>
      <c r="CD70" s="75"/>
      <c r="CE70" s="80"/>
      <c r="CF70" s="81"/>
      <c r="CG70" s="81"/>
    </row>
    <row r="71" spans="2:85" ht="26.25" customHeight="1" x14ac:dyDescent="0.2">
      <c r="B71" s="7"/>
      <c r="C71" s="192">
        <v>54</v>
      </c>
      <c r="D71" s="188"/>
      <c r="E71" s="193"/>
      <c r="F71" s="194"/>
      <c r="G71" s="266"/>
      <c r="H71" s="195"/>
      <c r="I71" s="234"/>
      <c r="J71" s="194"/>
      <c r="K71" s="196" t="str">
        <f>IFERROR(INDEX('Price List'!$A$23:$C$28,MATCH(D71,'Price List'!$A$23:$A$28,0),2)*G71,"")</f>
        <v/>
      </c>
      <c r="L71" s="196" t="str">
        <f>IFERROR(INDEX('Price List'!$A$23:$C$28,MATCH(D71,'Price List'!$A$23:$A$28,0),3)/12*G71,"")</f>
        <v/>
      </c>
      <c r="M71" s="12"/>
      <c r="N71" s="61"/>
      <c r="BW71" s="75"/>
      <c r="BX71" s="76"/>
      <c r="BY71" s="77"/>
      <c r="BZ71" s="75"/>
      <c r="CA71" s="78"/>
      <c r="CB71" s="79"/>
      <c r="CC71" s="80"/>
      <c r="CD71" s="75"/>
      <c r="CE71" s="80"/>
      <c r="CF71" s="81"/>
      <c r="CG71" s="81"/>
    </row>
    <row r="72" spans="2:85" ht="26.25" customHeight="1" x14ac:dyDescent="0.2">
      <c r="B72" s="7"/>
      <c r="C72" s="192">
        <v>55</v>
      </c>
      <c r="D72" s="188"/>
      <c r="E72" s="193"/>
      <c r="F72" s="194"/>
      <c r="G72" s="266"/>
      <c r="H72" s="195"/>
      <c r="I72" s="234"/>
      <c r="J72" s="194"/>
      <c r="K72" s="196" t="str">
        <f>IFERROR(INDEX('Price List'!$A$23:$C$28,MATCH(D72,'Price List'!$A$23:$A$28,0),2)*G72,"")</f>
        <v/>
      </c>
      <c r="L72" s="196" t="str">
        <f>IFERROR(INDEX('Price List'!$A$23:$C$28,MATCH(D72,'Price List'!$A$23:$A$28,0),3)/12*G72,"")</f>
        <v/>
      </c>
      <c r="M72" s="12"/>
      <c r="N72" s="61"/>
      <c r="BW72" s="75"/>
      <c r="BX72" s="76"/>
      <c r="BY72" s="77"/>
      <c r="BZ72" s="75"/>
      <c r="CA72" s="78"/>
      <c r="CB72" s="79"/>
      <c r="CC72" s="80"/>
      <c r="CD72" s="75"/>
      <c r="CE72" s="80"/>
      <c r="CF72" s="81"/>
      <c r="CG72" s="81"/>
    </row>
    <row r="73" spans="2:85" ht="26.25" customHeight="1" x14ac:dyDescent="0.2">
      <c r="B73" s="7"/>
      <c r="C73" s="192">
        <v>56</v>
      </c>
      <c r="D73" s="188"/>
      <c r="E73" s="193"/>
      <c r="F73" s="194"/>
      <c r="G73" s="266"/>
      <c r="H73" s="195"/>
      <c r="I73" s="234"/>
      <c r="J73" s="194"/>
      <c r="K73" s="196" t="str">
        <f>IFERROR(INDEX('Price List'!$A$23:$C$28,MATCH(D73,'Price List'!$A$23:$A$28,0),2)*G73,"")</f>
        <v/>
      </c>
      <c r="L73" s="196" t="str">
        <f>IFERROR(INDEX('Price List'!$A$23:$C$28,MATCH(D73,'Price List'!$A$23:$A$28,0),3)/12*G73,"")</f>
        <v/>
      </c>
      <c r="M73" s="12"/>
      <c r="N73" s="61"/>
      <c r="BW73" s="75"/>
      <c r="BX73" s="76"/>
      <c r="BY73" s="77"/>
      <c r="BZ73" s="75"/>
      <c r="CA73" s="78"/>
      <c r="CB73" s="79"/>
      <c r="CC73" s="80"/>
      <c r="CD73" s="75"/>
      <c r="CE73" s="80"/>
      <c r="CF73" s="81"/>
      <c r="CG73" s="81"/>
    </row>
    <row r="74" spans="2:85" ht="26.25" customHeight="1" x14ac:dyDescent="0.2">
      <c r="B74" s="7"/>
      <c r="C74" s="192">
        <v>57</v>
      </c>
      <c r="D74" s="188"/>
      <c r="E74" s="193"/>
      <c r="F74" s="194"/>
      <c r="G74" s="266"/>
      <c r="H74" s="195"/>
      <c r="I74" s="234"/>
      <c r="J74" s="194"/>
      <c r="K74" s="196" t="str">
        <f>IFERROR(INDEX('Price List'!$A$23:$C$28,MATCH(D74,'Price List'!$A$23:$A$28,0),2)*G74,"")</f>
        <v/>
      </c>
      <c r="L74" s="196" t="str">
        <f>IFERROR(INDEX('Price List'!$A$23:$C$28,MATCH(D74,'Price List'!$A$23:$A$28,0),3)/12*G74,"")</f>
        <v/>
      </c>
      <c r="M74" s="12"/>
      <c r="N74" s="61"/>
      <c r="BW74" s="75"/>
      <c r="BX74" s="76"/>
      <c r="BY74" s="77"/>
      <c r="BZ74" s="75"/>
      <c r="CA74" s="78"/>
      <c r="CB74" s="79"/>
      <c r="CC74" s="80"/>
      <c r="CD74" s="75"/>
      <c r="CE74" s="80"/>
      <c r="CF74" s="81"/>
      <c r="CG74" s="81"/>
    </row>
    <row r="75" spans="2:85" ht="26.25" customHeight="1" x14ac:dyDescent="0.2">
      <c r="B75" s="7"/>
      <c r="C75" s="192">
        <v>58</v>
      </c>
      <c r="D75" s="188"/>
      <c r="E75" s="193"/>
      <c r="F75" s="194"/>
      <c r="G75" s="266"/>
      <c r="H75" s="195"/>
      <c r="I75" s="234"/>
      <c r="J75" s="194"/>
      <c r="K75" s="196" t="str">
        <f>IFERROR(INDEX('Price List'!$A$23:$C$28,MATCH(D75,'Price List'!$A$23:$A$28,0),2)*G75,"")</f>
        <v/>
      </c>
      <c r="L75" s="196" t="str">
        <f>IFERROR(INDEX('Price List'!$A$23:$C$28,MATCH(D75,'Price List'!$A$23:$A$28,0),3)/12*G75,"")</f>
        <v/>
      </c>
      <c r="M75" s="12"/>
      <c r="N75" s="61"/>
      <c r="BW75" s="75"/>
      <c r="BX75" s="76"/>
      <c r="BY75" s="77"/>
      <c r="BZ75" s="75"/>
      <c r="CA75" s="78"/>
      <c r="CB75" s="79"/>
      <c r="CC75" s="80"/>
      <c r="CD75" s="75"/>
      <c r="CE75" s="80"/>
      <c r="CF75" s="81"/>
      <c r="CG75" s="81"/>
    </row>
    <row r="76" spans="2:85" ht="26.25" customHeight="1" x14ac:dyDescent="0.2">
      <c r="B76" s="7"/>
      <c r="C76" s="192">
        <v>59</v>
      </c>
      <c r="D76" s="188"/>
      <c r="E76" s="193"/>
      <c r="F76" s="194"/>
      <c r="G76" s="266"/>
      <c r="H76" s="195"/>
      <c r="I76" s="234"/>
      <c r="J76" s="194"/>
      <c r="K76" s="196" t="str">
        <f>IFERROR(INDEX('Price List'!$A$23:$C$28,MATCH(D76,'Price List'!$A$23:$A$28,0),2)*G76,"")</f>
        <v/>
      </c>
      <c r="L76" s="196" t="str">
        <f>IFERROR(INDEX('Price List'!$A$23:$C$28,MATCH(D76,'Price List'!$A$23:$A$28,0),3)/12*G76,"")</f>
        <v/>
      </c>
      <c r="M76" s="12"/>
      <c r="N76" s="61"/>
      <c r="BW76" s="75"/>
      <c r="BX76" s="76"/>
      <c r="BY76" s="77"/>
      <c r="BZ76" s="75"/>
      <c r="CA76" s="78"/>
      <c r="CB76" s="79"/>
      <c r="CC76" s="80"/>
      <c r="CD76" s="75"/>
      <c r="CE76" s="80"/>
      <c r="CF76" s="81"/>
      <c r="CG76" s="81"/>
    </row>
    <row r="77" spans="2:85" ht="26.25" customHeight="1" x14ac:dyDescent="0.2">
      <c r="B77" s="7"/>
      <c r="C77" s="192">
        <v>60</v>
      </c>
      <c r="D77" s="188"/>
      <c r="E77" s="193"/>
      <c r="F77" s="194"/>
      <c r="G77" s="266"/>
      <c r="H77" s="195"/>
      <c r="I77" s="234"/>
      <c r="J77" s="194"/>
      <c r="K77" s="196" t="str">
        <f>IFERROR(INDEX('Price List'!$A$23:$C$28,MATCH(D77,'Price List'!$A$23:$A$28,0),2)*G77,"")</f>
        <v/>
      </c>
      <c r="L77" s="196" t="str">
        <f>IFERROR(INDEX('Price List'!$A$23:$C$28,MATCH(D77,'Price List'!$A$23:$A$28,0),3)/12*G77,"")</f>
        <v/>
      </c>
      <c r="M77" s="12"/>
      <c r="N77" s="61"/>
      <c r="BW77" s="75"/>
      <c r="BX77" s="76"/>
      <c r="BY77" s="77"/>
      <c r="BZ77" s="75"/>
      <c r="CA77" s="78"/>
      <c r="CB77" s="79"/>
      <c r="CC77" s="80"/>
      <c r="CD77" s="75"/>
      <c r="CE77" s="80"/>
      <c r="CF77" s="81"/>
      <c r="CG77" s="81"/>
    </row>
    <row r="78" spans="2:85" ht="26.25" customHeight="1" x14ac:dyDescent="0.2">
      <c r="B78" s="7"/>
      <c r="C78" s="192">
        <v>61</v>
      </c>
      <c r="D78" s="188"/>
      <c r="E78" s="193"/>
      <c r="F78" s="194"/>
      <c r="G78" s="266"/>
      <c r="H78" s="195"/>
      <c r="I78" s="234"/>
      <c r="J78" s="194"/>
      <c r="K78" s="196" t="str">
        <f>IFERROR(INDEX('Price List'!$A$23:$C$28,MATCH(D78,'Price List'!$A$23:$A$28,0),2)*G78,"")</f>
        <v/>
      </c>
      <c r="L78" s="196" t="str">
        <f>IFERROR(INDEX('Price List'!$A$23:$C$28,MATCH(D78,'Price List'!$A$23:$A$28,0),3)/12*G78,"")</f>
        <v/>
      </c>
      <c r="M78" s="12"/>
      <c r="N78" s="61"/>
      <c r="BW78" s="75"/>
      <c r="BX78" s="76"/>
      <c r="BY78" s="77"/>
      <c r="BZ78" s="75"/>
      <c r="CA78" s="78"/>
      <c r="CB78" s="79"/>
      <c r="CC78" s="80"/>
      <c r="CD78" s="75"/>
      <c r="CE78" s="80"/>
      <c r="CF78" s="81"/>
      <c r="CG78" s="81"/>
    </row>
    <row r="79" spans="2:85" ht="26.25" customHeight="1" x14ac:dyDescent="0.2">
      <c r="B79" s="7"/>
      <c r="C79" s="192">
        <v>62</v>
      </c>
      <c r="D79" s="188"/>
      <c r="E79" s="193"/>
      <c r="F79" s="194"/>
      <c r="G79" s="266"/>
      <c r="H79" s="195"/>
      <c r="I79" s="234"/>
      <c r="J79" s="194"/>
      <c r="K79" s="196" t="str">
        <f>IFERROR(INDEX('Price List'!$A$23:$C$28,MATCH(D79,'Price List'!$A$23:$A$28,0),2)*G79,"")</f>
        <v/>
      </c>
      <c r="L79" s="196" t="str">
        <f>IFERROR(INDEX('Price List'!$A$23:$C$28,MATCH(D79,'Price List'!$A$23:$A$28,0),3)/12*G79,"")</f>
        <v/>
      </c>
      <c r="M79" s="12"/>
      <c r="N79" s="61"/>
      <c r="BW79" s="75"/>
      <c r="BX79" s="76"/>
      <c r="BY79" s="77"/>
      <c r="BZ79" s="75"/>
      <c r="CA79" s="78"/>
      <c r="CB79" s="79"/>
      <c r="CC79" s="80"/>
      <c r="CD79" s="75"/>
      <c r="CE79" s="80"/>
      <c r="CF79" s="81"/>
      <c r="CG79" s="81"/>
    </row>
    <row r="80" spans="2:85" ht="26.25" customHeight="1" x14ac:dyDescent="0.2">
      <c r="B80" s="7"/>
      <c r="C80" s="192">
        <v>63</v>
      </c>
      <c r="D80" s="188"/>
      <c r="E80" s="193"/>
      <c r="F80" s="194"/>
      <c r="G80" s="266"/>
      <c r="H80" s="195"/>
      <c r="I80" s="234"/>
      <c r="J80" s="194"/>
      <c r="K80" s="196" t="str">
        <f>IFERROR(INDEX('Price List'!$A$23:$C$28,MATCH(D80,'Price List'!$A$23:$A$28,0),2)*G80,"")</f>
        <v/>
      </c>
      <c r="L80" s="196" t="str">
        <f>IFERROR(INDEX('Price List'!$A$23:$C$28,MATCH(D80,'Price List'!$A$23:$A$28,0),3)/12*G80,"")</f>
        <v/>
      </c>
      <c r="M80" s="12"/>
      <c r="N80" s="61"/>
      <c r="BW80" s="75"/>
      <c r="BX80" s="76"/>
      <c r="BY80" s="77"/>
      <c r="BZ80" s="75"/>
      <c r="CA80" s="78"/>
      <c r="CB80" s="79"/>
      <c r="CC80" s="80"/>
      <c r="CD80" s="75"/>
      <c r="CE80" s="80"/>
      <c r="CF80" s="81"/>
      <c r="CG80" s="81"/>
    </row>
    <row r="81" spans="2:85" ht="26.25" customHeight="1" x14ac:dyDescent="0.2">
      <c r="B81" s="7"/>
      <c r="C81" s="192">
        <v>64</v>
      </c>
      <c r="D81" s="188"/>
      <c r="E81" s="193"/>
      <c r="F81" s="194"/>
      <c r="G81" s="266"/>
      <c r="H81" s="195"/>
      <c r="I81" s="234"/>
      <c r="J81" s="194"/>
      <c r="K81" s="196" t="str">
        <f>IFERROR(INDEX('Price List'!$A$23:$C$28,MATCH(D81,'Price List'!$A$23:$A$28,0),2)*G81,"")</f>
        <v/>
      </c>
      <c r="L81" s="196" t="str">
        <f>IFERROR(INDEX('Price List'!$A$23:$C$28,MATCH(D81,'Price List'!$A$23:$A$28,0),3)/12*G81,"")</f>
        <v/>
      </c>
      <c r="M81" s="12"/>
      <c r="N81" s="61"/>
      <c r="BW81" s="75"/>
      <c r="BX81" s="76"/>
      <c r="BY81" s="77"/>
      <c r="BZ81" s="75"/>
      <c r="CA81" s="78"/>
      <c r="CB81" s="79"/>
      <c r="CC81" s="80"/>
      <c r="CD81" s="75"/>
      <c r="CE81" s="80"/>
      <c r="CF81" s="81"/>
      <c r="CG81" s="81"/>
    </row>
    <row r="82" spans="2:85" ht="26.25" customHeight="1" x14ac:dyDescent="0.2">
      <c r="B82" s="7"/>
      <c r="C82" s="192">
        <v>65</v>
      </c>
      <c r="D82" s="188"/>
      <c r="E82" s="193"/>
      <c r="F82" s="194"/>
      <c r="G82" s="266"/>
      <c r="H82" s="195"/>
      <c r="I82" s="234"/>
      <c r="J82" s="194"/>
      <c r="K82" s="196" t="str">
        <f>IFERROR(INDEX('Price List'!$A$23:$C$28,MATCH(D82,'Price List'!$A$23:$A$28,0),2)*G82,"")</f>
        <v/>
      </c>
      <c r="L82" s="196" t="str">
        <f>IFERROR(INDEX('Price List'!$A$23:$C$28,MATCH(D82,'Price List'!$A$23:$A$28,0),3)/12*G82,"")</f>
        <v/>
      </c>
      <c r="M82" s="12"/>
      <c r="N82" s="61"/>
      <c r="BW82" s="75"/>
      <c r="BX82" s="76"/>
      <c r="BY82" s="77"/>
      <c r="BZ82" s="75"/>
      <c r="CA82" s="78"/>
      <c r="CB82" s="79"/>
      <c r="CC82" s="80"/>
      <c r="CD82" s="75"/>
      <c r="CE82" s="80"/>
      <c r="CF82" s="81"/>
      <c r="CG82" s="81"/>
    </row>
    <row r="83" spans="2:85" ht="26.25" customHeight="1" x14ac:dyDescent="0.2">
      <c r="B83" s="7"/>
      <c r="C83" s="192">
        <v>66</v>
      </c>
      <c r="D83" s="188"/>
      <c r="E83" s="193"/>
      <c r="F83" s="194"/>
      <c r="G83" s="266"/>
      <c r="H83" s="195"/>
      <c r="I83" s="234"/>
      <c r="J83" s="194"/>
      <c r="K83" s="196" t="str">
        <f>IFERROR(INDEX('Price List'!$A$23:$C$28,MATCH(D83,'Price List'!$A$23:$A$28,0),2)*G83,"")</f>
        <v/>
      </c>
      <c r="L83" s="196" t="str">
        <f>IFERROR(INDEX('Price List'!$A$23:$C$28,MATCH(D83,'Price List'!$A$23:$A$28,0),3)/12*G83,"")</f>
        <v/>
      </c>
      <c r="M83" s="12"/>
      <c r="N83" s="61"/>
      <c r="BW83" s="75"/>
      <c r="BX83" s="76"/>
      <c r="BY83" s="77"/>
      <c r="BZ83" s="75"/>
      <c r="CA83" s="78"/>
      <c r="CB83" s="79"/>
      <c r="CC83" s="80"/>
      <c r="CD83" s="75"/>
      <c r="CE83" s="80"/>
      <c r="CF83" s="81"/>
      <c r="CG83" s="81"/>
    </row>
    <row r="84" spans="2:85" ht="26.25" customHeight="1" x14ac:dyDescent="0.2">
      <c r="B84" s="7"/>
      <c r="C84" s="192">
        <v>67</v>
      </c>
      <c r="D84" s="188"/>
      <c r="E84" s="193"/>
      <c r="F84" s="194"/>
      <c r="G84" s="266"/>
      <c r="H84" s="195"/>
      <c r="I84" s="234"/>
      <c r="J84" s="194"/>
      <c r="K84" s="196" t="str">
        <f>IFERROR(INDEX('Price List'!$A$23:$C$28,MATCH(D84,'Price List'!$A$23:$A$28,0),2)*G84,"")</f>
        <v/>
      </c>
      <c r="L84" s="196" t="str">
        <f>IFERROR(INDEX('Price List'!$A$23:$C$28,MATCH(D84,'Price List'!$A$23:$A$28,0),3)/12*G84,"")</f>
        <v/>
      </c>
      <c r="M84" s="12"/>
      <c r="N84" s="61"/>
      <c r="BW84" s="75"/>
      <c r="BX84" s="76"/>
      <c r="BY84" s="77"/>
      <c r="BZ84" s="75"/>
      <c r="CA84" s="78"/>
      <c r="CB84" s="79"/>
      <c r="CC84" s="80"/>
      <c r="CD84" s="75"/>
      <c r="CE84" s="80"/>
      <c r="CF84" s="81"/>
      <c r="CG84" s="81"/>
    </row>
    <row r="85" spans="2:85" ht="26.25" customHeight="1" x14ac:dyDescent="0.2">
      <c r="B85" s="7"/>
      <c r="C85" s="192">
        <v>68</v>
      </c>
      <c r="D85" s="188"/>
      <c r="E85" s="193"/>
      <c r="F85" s="194"/>
      <c r="G85" s="266"/>
      <c r="H85" s="195"/>
      <c r="I85" s="234"/>
      <c r="J85" s="194"/>
      <c r="K85" s="196" t="str">
        <f>IFERROR(INDEX('Price List'!$A$23:$C$28,MATCH(D85,'Price List'!$A$23:$A$28,0),2)*G85,"")</f>
        <v/>
      </c>
      <c r="L85" s="196" t="str">
        <f>IFERROR(INDEX('Price List'!$A$23:$C$28,MATCH(D85,'Price List'!$A$23:$A$28,0),3)/12*G85,"")</f>
        <v/>
      </c>
      <c r="M85" s="12"/>
      <c r="N85" s="61"/>
      <c r="BW85" s="75"/>
      <c r="BX85" s="76"/>
      <c r="BY85" s="77"/>
      <c r="BZ85" s="75"/>
      <c r="CA85" s="78"/>
      <c r="CB85" s="79"/>
      <c r="CC85" s="80"/>
      <c r="CD85" s="75"/>
      <c r="CE85" s="80"/>
      <c r="CF85" s="81"/>
      <c r="CG85" s="81"/>
    </row>
    <row r="86" spans="2:85" ht="26.25" customHeight="1" x14ac:dyDescent="0.2">
      <c r="B86" s="7"/>
      <c r="C86" s="192">
        <v>69</v>
      </c>
      <c r="D86" s="188"/>
      <c r="E86" s="193"/>
      <c r="F86" s="194"/>
      <c r="G86" s="266"/>
      <c r="H86" s="195"/>
      <c r="I86" s="234"/>
      <c r="J86" s="194"/>
      <c r="K86" s="196" t="str">
        <f>IFERROR(INDEX('Price List'!$A$23:$C$28,MATCH(D86,'Price List'!$A$23:$A$28,0),2)*G86,"")</f>
        <v/>
      </c>
      <c r="L86" s="196" t="str">
        <f>IFERROR(INDEX('Price List'!$A$23:$C$28,MATCH(D86,'Price List'!$A$23:$A$28,0),3)/12*G86,"")</f>
        <v/>
      </c>
      <c r="M86" s="12"/>
      <c r="N86" s="61"/>
      <c r="BW86" s="75"/>
      <c r="BX86" s="76"/>
      <c r="BY86" s="77"/>
      <c r="BZ86" s="75"/>
      <c r="CA86" s="78"/>
      <c r="CB86" s="79"/>
      <c r="CC86" s="80"/>
      <c r="CD86" s="75"/>
      <c r="CE86" s="80"/>
      <c r="CF86" s="81"/>
      <c r="CG86" s="81"/>
    </row>
    <row r="87" spans="2:85" ht="26.25" customHeight="1" x14ac:dyDescent="0.2">
      <c r="B87" s="7"/>
      <c r="C87" s="192">
        <v>70</v>
      </c>
      <c r="D87" s="188"/>
      <c r="E87" s="193"/>
      <c r="F87" s="194"/>
      <c r="G87" s="266"/>
      <c r="H87" s="195"/>
      <c r="I87" s="234"/>
      <c r="J87" s="194"/>
      <c r="K87" s="196" t="str">
        <f>IFERROR(INDEX('Price List'!$A$23:$C$28,MATCH(D87,'Price List'!$A$23:$A$28,0),2)*G87,"")</f>
        <v/>
      </c>
      <c r="L87" s="196" t="str">
        <f>IFERROR(INDEX('Price List'!$A$23:$C$28,MATCH(D87,'Price List'!$A$23:$A$28,0),3)/12*G87,"")</f>
        <v/>
      </c>
      <c r="M87" s="12"/>
      <c r="N87" s="61"/>
      <c r="BW87" s="75"/>
      <c r="BX87" s="76"/>
      <c r="BY87" s="77"/>
      <c r="BZ87" s="75"/>
      <c r="CA87" s="78"/>
      <c r="CB87" s="79"/>
      <c r="CC87" s="80"/>
      <c r="CD87" s="75"/>
      <c r="CE87" s="80"/>
      <c r="CF87" s="81"/>
      <c r="CG87" s="81"/>
    </row>
    <row r="88" spans="2:85" ht="26.25" customHeight="1" x14ac:dyDescent="0.2">
      <c r="B88" s="7"/>
      <c r="C88" s="192">
        <v>71</v>
      </c>
      <c r="D88" s="188"/>
      <c r="E88" s="193"/>
      <c r="F88" s="194"/>
      <c r="G88" s="266"/>
      <c r="H88" s="195"/>
      <c r="I88" s="234"/>
      <c r="J88" s="194"/>
      <c r="K88" s="196" t="str">
        <f>IFERROR(INDEX('Price List'!$A$23:$C$28,MATCH(D88,'Price List'!$A$23:$A$28,0),2)*G88,"")</f>
        <v/>
      </c>
      <c r="L88" s="196" t="str">
        <f>IFERROR(INDEX('Price List'!$A$23:$C$28,MATCH(D88,'Price List'!$A$23:$A$28,0),3)/12*G88,"")</f>
        <v/>
      </c>
      <c r="M88" s="12"/>
      <c r="N88" s="61"/>
      <c r="BW88" s="75"/>
      <c r="BX88" s="76"/>
      <c r="BY88" s="77"/>
      <c r="BZ88" s="75"/>
      <c r="CA88" s="78"/>
      <c r="CB88" s="79"/>
      <c r="CC88" s="80"/>
      <c r="CD88" s="75"/>
      <c r="CE88" s="80"/>
      <c r="CF88" s="81"/>
      <c r="CG88" s="81"/>
    </row>
    <row r="89" spans="2:85" ht="26.25" customHeight="1" x14ac:dyDescent="0.2">
      <c r="B89" s="7"/>
      <c r="C89" s="192">
        <v>72</v>
      </c>
      <c r="D89" s="188"/>
      <c r="E89" s="193"/>
      <c r="F89" s="194"/>
      <c r="G89" s="266"/>
      <c r="H89" s="195"/>
      <c r="I89" s="234"/>
      <c r="J89" s="194"/>
      <c r="K89" s="196" t="str">
        <f>IFERROR(INDEX('Price List'!$A$23:$C$28,MATCH(D89,'Price List'!$A$23:$A$28,0),2)*G89,"")</f>
        <v/>
      </c>
      <c r="L89" s="196" t="str">
        <f>IFERROR(INDEX('Price List'!$A$23:$C$28,MATCH(D89,'Price List'!$A$23:$A$28,0),3)/12*G89,"")</f>
        <v/>
      </c>
      <c r="M89" s="12"/>
      <c r="N89" s="61"/>
      <c r="BW89" s="75"/>
      <c r="BX89" s="76"/>
      <c r="BY89" s="77"/>
      <c r="BZ89" s="75"/>
      <c r="CA89" s="78"/>
      <c r="CB89" s="79"/>
      <c r="CC89" s="80"/>
      <c r="CD89" s="75"/>
      <c r="CE89" s="80"/>
      <c r="CF89" s="81"/>
      <c r="CG89" s="81"/>
    </row>
    <row r="90" spans="2:85" ht="26.25" customHeight="1" x14ac:dyDescent="0.2">
      <c r="B90" s="7"/>
      <c r="C90" s="192">
        <v>73</v>
      </c>
      <c r="D90" s="188"/>
      <c r="E90" s="193"/>
      <c r="F90" s="194"/>
      <c r="G90" s="266"/>
      <c r="H90" s="195"/>
      <c r="I90" s="234"/>
      <c r="J90" s="194"/>
      <c r="K90" s="196" t="str">
        <f>IFERROR(INDEX('Price List'!$A$23:$C$28,MATCH(D90,'Price List'!$A$23:$A$28,0),2)*G90,"")</f>
        <v/>
      </c>
      <c r="L90" s="196" t="str">
        <f>IFERROR(INDEX('Price List'!$A$23:$C$28,MATCH(D90,'Price List'!$A$23:$A$28,0),3)/12*G90,"")</f>
        <v/>
      </c>
      <c r="M90" s="12"/>
      <c r="N90" s="61"/>
      <c r="BW90" s="75"/>
      <c r="BX90" s="76"/>
      <c r="BY90" s="77"/>
      <c r="BZ90" s="75"/>
      <c r="CA90" s="78"/>
      <c r="CB90" s="79"/>
      <c r="CC90" s="80"/>
      <c r="CD90" s="75"/>
      <c r="CE90" s="80"/>
      <c r="CF90" s="81"/>
      <c r="CG90" s="81"/>
    </row>
    <row r="91" spans="2:85" ht="26.25" customHeight="1" x14ac:dyDescent="0.2">
      <c r="B91" s="7"/>
      <c r="C91" s="192">
        <v>74</v>
      </c>
      <c r="D91" s="188"/>
      <c r="E91" s="193"/>
      <c r="F91" s="194"/>
      <c r="G91" s="266"/>
      <c r="H91" s="195"/>
      <c r="I91" s="234"/>
      <c r="J91" s="194"/>
      <c r="K91" s="196" t="str">
        <f>IFERROR(INDEX('Price List'!$A$23:$C$28,MATCH(D91,'Price List'!$A$23:$A$28,0),2)*G91,"")</f>
        <v/>
      </c>
      <c r="L91" s="196" t="str">
        <f>IFERROR(INDEX('Price List'!$A$23:$C$28,MATCH(D91,'Price List'!$A$23:$A$28,0),3)/12*G91,"")</f>
        <v/>
      </c>
      <c r="M91" s="12"/>
      <c r="N91" s="61"/>
      <c r="BW91" s="75"/>
      <c r="BX91" s="76"/>
      <c r="BY91" s="77"/>
      <c r="BZ91" s="75"/>
      <c r="CA91" s="78"/>
      <c r="CB91" s="79"/>
      <c r="CC91" s="80"/>
      <c r="CD91" s="75"/>
      <c r="CE91" s="80"/>
      <c r="CF91" s="81"/>
      <c r="CG91" s="81"/>
    </row>
    <row r="92" spans="2:85" ht="26.25" customHeight="1" x14ac:dyDescent="0.2">
      <c r="B92" s="7"/>
      <c r="C92" s="192">
        <v>75</v>
      </c>
      <c r="D92" s="188"/>
      <c r="E92" s="193"/>
      <c r="F92" s="194"/>
      <c r="G92" s="266"/>
      <c r="H92" s="195"/>
      <c r="I92" s="234"/>
      <c r="J92" s="194"/>
      <c r="K92" s="196" t="str">
        <f>IFERROR(INDEX('Price List'!$A$23:$C$28,MATCH(D92,'Price List'!$A$23:$A$28,0),2)*G92,"")</f>
        <v/>
      </c>
      <c r="L92" s="196" t="str">
        <f>IFERROR(INDEX('Price List'!$A$23:$C$28,MATCH(D92,'Price List'!$A$23:$A$28,0),3)/12*G92,"")</f>
        <v/>
      </c>
      <c r="M92" s="12"/>
      <c r="N92" s="61"/>
      <c r="BW92" s="75"/>
      <c r="BX92" s="76"/>
      <c r="BY92" s="77"/>
      <c r="BZ92" s="75"/>
      <c r="CA92" s="78"/>
      <c r="CB92" s="79"/>
      <c r="CC92" s="80"/>
      <c r="CD92" s="75"/>
      <c r="CE92" s="80"/>
      <c r="CF92" s="81"/>
      <c r="CG92" s="81"/>
    </row>
    <row r="93" spans="2:85" ht="26.25" customHeight="1" x14ac:dyDescent="0.2">
      <c r="B93" s="7"/>
      <c r="C93" s="192">
        <v>76</v>
      </c>
      <c r="D93" s="188"/>
      <c r="E93" s="193"/>
      <c r="F93" s="194"/>
      <c r="G93" s="266"/>
      <c r="H93" s="195"/>
      <c r="I93" s="234"/>
      <c r="J93" s="194"/>
      <c r="K93" s="196" t="str">
        <f>IFERROR(INDEX('Price List'!$A$23:$C$28,MATCH(D93,'Price List'!$A$23:$A$28,0),2)*G93,"")</f>
        <v/>
      </c>
      <c r="L93" s="196" t="str">
        <f>IFERROR(INDEX('Price List'!$A$23:$C$28,MATCH(D93,'Price List'!$A$23:$A$28,0),3)/12*G93,"")</f>
        <v/>
      </c>
      <c r="M93" s="12"/>
      <c r="N93" s="61"/>
      <c r="BW93" s="75"/>
      <c r="BX93" s="76"/>
      <c r="BY93" s="77"/>
      <c r="BZ93" s="75"/>
      <c r="CA93" s="78"/>
      <c r="CB93" s="79"/>
      <c r="CC93" s="80"/>
      <c r="CD93" s="75"/>
      <c r="CE93" s="80"/>
      <c r="CF93" s="81"/>
      <c r="CG93" s="81"/>
    </row>
    <row r="94" spans="2:85" ht="26.25" customHeight="1" x14ac:dyDescent="0.2">
      <c r="B94" s="7"/>
      <c r="C94" s="192">
        <v>77</v>
      </c>
      <c r="D94" s="188"/>
      <c r="E94" s="193"/>
      <c r="F94" s="194"/>
      <c r="G94" s="266"/>
      <c r="H94" s="195"/>
      <c r="I94" s="234"/>
      <c r="J94" s="194"/>
      <c r="K94" s="196" t="str">
        <f>IFERROR(INDEX('Price List'!$A$23:$C$28,MATCH(D94,'Price List'!$A$23:$A$28,0),2)*G94,"")</f>
        <v/>
      </c>
      <c r="L94" s="196" t="str">
        <f>IFERROR(INDEX('Price List'!$A$23:$C$28,MATCH(D94,'Price List'!$A$23:$A$28,0),3)/12*G94,"")</f>
        <v/>
      </c>
      <c r="M94" s="12"/>
      <c r="N94" s="61"/>
      <c r="BW94" s="75"/>
      <c r="BX94" s="76"/>
      <c r="BY94" s="77"/>
      <c r="BZ94" s="75"/>
      <c r="CA94" s="78"/>
      <c r="CB94" s="79"/>
      <c r="CC94" s="80"/>
      <c r="CD94" s="75"/>
      <c r="CE94" s="80"/>
      <c r="CF94" s="81"/>
      <c r="CG94" s="81"/>
    </row>
    <row r="95" spans="2:85" ht="26.25" customHeight="1" x14ac:dyDescent="0.2">
      <c r="B95" s="7"/>
      <c r="C95" s="192">
        <v>78</v>
      </c>
      <c r="D95" s="188"/>
      <c r="E95" s="193"/>
      <c r="F95" s="194"/>
      <c r="G95" s="266"/>
      <c r="H95" s="195"/>
      <c r="I95" s="234"/>
      <c r="J95" s="194"/>
      <c r="K95" s="196" t="str">
        <f>IFERROR(INDEX('Price List'!$A$23:$C$28,MATCH(D95,'Price List'!$A$23:$A$28,0),2)*G95,"")</f>
        <v/>
      </c>
      <c r="L95" s="196" t="str">
        <f>IFERROR(INDEX('Price List'!$A$23:$C$28,MATCH(D95,'Price List'!$A$23:$A$28,0),3)/12*G95,"")</f>
        <v/>
      </c>
      <c r="M95" s="12"/>
      <c r="N95" s="61"/>
      <c r="BW95" s="75"/>
      <c r="BX95" s="76"/>
      <c r="BY95" s="77"/>
      <c r="BZ95" s="75"/>
      <c r="CA95" s="78"/>
      <c r="CB95" s="79"/>
      <c r="CC95" s="80"/>
      <c r="CD95" s="75"/>
      <c r="CE95" s="80"/>
      <c r="CF95" s="81"/>
      <c r="CG95" s="81"/>
    </row>
    <row r="96" spans="2:85" ht="26.25" customHeight="1" x14ac:dyDescent="0.2">
      <c r="B96" s="7"/>
      <c r="C96" s="192">
        <v>79</v>
      </c>
      <c r="D96" s="188"/>
      <c r="E96" s="193"/>
      <c r="F96" s="194"/>
      <c r="G96" s="266"/>
      <c r="H96" s="195"/>
      <c r="I96" s="234"/>
      <c r="J96" s="194"/>
      <c r="K96" s="196" t="str">
        <f>IFERROR(INDEX('Price List'!$A$23:$C$28,MATCH(D96,'Price List'!$A$23:$A$28,0),2)*G96,"")</f>
        <v/>
      </c>
      <c r="L96" s="196" t="str">
        <f>IFERROR(INDEX('Price List'!$A$23:$C$28,MATCH(D96,'Price List'!$A$23:$A$28,0),3)/12*G96,"")</f>
        <v/>
      </c>
      <c r="M96" s="12"/>
      <c r="N96" s="61"/>
      <c r="BW96" s="75"/>
      <c r="BX96" s="76"/>
      <c r="BY96" s="77"/>
      <c r="BZ96" s="75"/>
      <c r="CA96" s="78"/>
      <c r="CB96" s="79"/>
      <c r="CC96" s="80"/>
      <c r="CD96" s="75"/>
      <c r="CE96" s="80"/>
      <c r="CF96" s="81"/>
      <c r="CG96" s="81"/>
    </row>
    <row r="97" spans="2:85" ht="26.25" customHeight="1" x14ac:dyDescent="0.2">
      <c r="B97" s="7"/>
      <c r="C97" s="192">
        <v>80</v>
      </c>
      <c r="D97" s="188"/>
      <c r="E97" s="193"/>
      <c r="F97" s="194"/>
      <c r="G97" s="266"/>
      <c r="H97" s="195"/>
      <c r="I97" s="234"/>
      <c r="J97" s="194"/>
      <c r="K97" s="196" t="str">
        <f>IFERROR(INDEX('Price List'!$A$23:$C$28,MATCH(D97,'Price List'!$A$23:$A$28,0),2)*G97,"")</f>
        <v/>
      </c>
      <c r="L97" s="196" t="str">
        <f>IFERROR(INDEX('Price List'!$A$23:$C$28,MATCH(D97,'Price List'!$A$23:$A$28,0),3)/12*G97,"")</f>
        <v/>
      </c>
      <c r="M97" s="12"/>
      <c r="N97" s="61"/>
      <c r="BW97" s="75"/>
      <c r="BX97" s="76"/>
      <c r="BY97" s="77"/>
      <c r="BZ97" s="75"/>
      <c r="CA97" s="78"/>
      <c r="CB97" s="79"/>
      <c r="CC97" s="80"/>
      <c r="CD97" s="75"/>
      <c r="CE97" s="80"/>
      <c r="CF97" s="81"/>
      <c r="CG97" s="81"/>
    </row>
    <row r="98" spans="2:85" ht="26.25" customHeight="1" x14ac:dyDescent="0.2">
      <c r="B98" s="7"/>
      <c r="C98" s="192">
        <v>81</v>
      </c>
      <c r="D98" s="188"/>
      <c r="E98" s="193"/>
      <c r="F98" s="194"/>
      <c r="G98" s="266"/>
      <c r="H98" s="195"/>
      <c r="I98" s="234"/>
      <c r="J98" s="194"/>
      <c r="K98" s="196" t="str">
        <f>IFERROR(INDEX('Price List'!$A$23:$C$28,MATCH(D98,'Price List'!$A$23:$A$28,0),2)*G98,"")</f>
        <v/>
      </c>
      <c r="L98" s="196" t="str">
        <f>IFERROR(INDEX('Price List'!$A$23:$C$28,MATCH(D98,'Price List'!$A$23:$A$28,0),3)/12*G98,"")</f>
        <v/>
      </c>
      <c r="M98" s="12"/>
      <c r="N98" s="61"/>
      <c r="BW98" s="75"/>
      <c r="BX98" s="76"/>
      <c r="BY98" s="77"/>
      <c r="BZ98" s="75"/>
      <c r="CA98" s="78"/>
      <c r="CB98" s="79"/>
      <c r="CC98" s="80"/>
      <c r="CD98" s="75"/>
      <c r="CE98" s="80"/>
      <c r="CF98" s="81"/>
      <c r="CG98" s="81"/>
    </row>
    <row r="99" spans="2:85" ht="26.25" customHeight="1" x14ac:dyDescent="0.2">
      <c r="B99" s="7"/>
      <c r="C99" s="192">
        <v>82</v>
      </c>
      <c r="D99" s="188"/>
      <c r="E99" s="193"/>
      <c r="F99" s="194"/>
      <c r="G99" s="266"/>
      <c r="H99" s="195"/>
      <c r="I99" s="234"/>
      <c r="J99" s="194"/>
      <c r="K99" s="196" t="str">
        <f>IFERROR(INDEX('Price List'!$A$23:$C$28,MATCH(D99,'Price List'!$A$23:$A$28,0),2)*G99,"")</f>
        <v/>
      </c>
      <c r="L99" s="196" t="str">
        <f>IFERROR(INDEX('Price List'!$A$23:$C$28,MATCH(D99,'Price List'!$A$23:$A$28,0),3)/12*G99,"")</f>
        <v/>
      </c>
      <c r="M99" s="12"/>
      <c r="N99" s="61"/>
      <c r="BW99" s="75"/>
      <c r="BX99" s="76"/>
      <c r="BY99" s="77"/>
      <c r="BZ99" s="75"/>
      <c r="CA99" s="78"/>
      <c r="CB99" s="79"/>
      <c r="CC99" s="80"/>
      <c r="CD99" s="75"/>
      <c r="CE99" s="80"/>
      <c r="CF99" s="81"/>
      <c r="CG99" s="81"/>
    </row>
    <row r="100" spans="2:85" ht="26.25" customHeight="1" x14ac:dyDescent="0.2">
      <c r="B100" s="7"/>
      <c r="C100" s="192">
        <v>83</v>
      </c>
      <c r="D100" s="188"/>
      <c r="E100" s="193"/>
      <c r="F100" s="194"/>
      <c r="G100" s="266"/>
      <c r="H100" s="195"/>
      <c r="I100" s="234"/>
      <c r="J100" s="194"/>
      <c r="K100" s="196" t="str">
        <f>IFERROR(INDEX('Price List'!$A$23:$C$28,MATCH(D100,'Price List'!$A$23:$A$28,0),2)*G100,"")</f>
        <v/>
      </c>
      <c r="L100" s="196" t="str">
        <f>IFERROR(INDEX('Price List'!$A$23:$C$28,MATCH(D100,'Price List'!$A$23:$A$28,0),3)/12*G100,"")</f>
        <v/>
      </c>
      <c r="M100" s="12"/>
      <c r="N100" s="61"/>
      <c r="BW100" s="75"/>
      <c r="BX100" s="76"/>
      <c r="BY100" s="77"/>
      <c r="BZ100" s="75"/>
      <c r="CA100" s="78"/>
      <c r="CB100" s="79"/>
      <c r="CC100" s="80"/>
      <c r="CD100" s="75"/>
      <c r="CE100" s="80"/>
      <c r="CF100" s="81"/>
      <c r="CG100" s="81"/>
    </row>
    <row r="101" spans="2:85" ht="26.25" customHeight="1" x14ac:dyDescent="0.2">
      <c r="B101" s="7"/>
      <c r="C101" s="192">
        <v>84</v>
      </c>
      <c r="D101" s="188"/>
      <c r="E101" s="193"/>
      <c r="F101" s="194"/>
      <c r="G101" s="266"/>
      <c r="H101" s="195"/>
      <c r="I101" s="234"/>
      <c r="J101" s="194"/>
      <c r="K101" s="196" t="str">
        <f>IFERROR(INDEX('Price List'!$A$23:$C$28,MATCH(D101,'Price List'!$A$23:$A$28,0),2)*G101,"")</f>
        <v/>
      </c>
      <c r="L101" s="196" t="str">
        <f>IFERROR(INDEX('Price List'!$A$23:$C$28,MATCH(D101,'Price List'!$A$23:$A$28,0),3)/12*G101,"")</f>
        <v/>
      </c>
      <c r="M101" s="12"/>
      <c r="N101" s="61"/>
      <c r="BW101" s="75"/>
      <c r="BX101" s="76"/>
      <c r="BY101" s="77"/>
      <c r="BZ101" s="75"/>
      <c r="CA101" s="78"/>
      <c r="CB101" s="79"/>
      <c r="CC101" s="80"/>
      <c r="CD101" s="75"/>
      <c r="CE101" s="80"/>
      <c r="CF101" s="81"/>
      <c r="CG101" s="81"/>
    </row>
    <row r="102" spans="2:85" ht="26.25" customHeight="1" x14ac:dyDescent="0.2">
      <c r="B102" s="7"/>
      <c r="C102" s="192">
        <v>85</v>
      </c>
      <c r="D102" s="188"/>
      <c r="E102" s="193"/>
      <c r="F102" s="194"/>
      <c r="G102" s="266"/>
      <c r="H102" s="195"/>
      <c r="I102" s="234"/>
      <c r="J102" s="194"/>
      <c r="K102" s="196" t="str">
        <f>IFERROR(INDEX('Price List'!$A$23:$C$28,MATCH(D102,'Price List'!$A$23:$A$28,0),2)*G102,"")</f>
        <v/>
      </c>
      <c r="L102" s="196" t="str">
        <f>IFERROR(INDEX('Price List'!$A$23:$C$28,MATCH(D102,'Price List'!$A$23:$A$28,0),3)/12*G102,"")</f>
        <v/>
      </c>
      <c r="M102" s="12"/>
      <c r="N102" s="61"/>
      <c r="BW102" s="75"/>
      <c r="BX102" s="76"/>
      <c r="BY102" s="77"/>
      <c r="BZ102" s="75"/>
      <c r="CA102" s="78"/>
      <c r="CB102" s="79"/>
      <c r="CC102" s="80"/>
      <c r="CD102" s="75"/>
      <c r="CE102" s="80"/>
      <c r="CF102" s="81"/>
      <c r="CG102" s="81"/>
    </row>
    <row r="103" spans="2:85" ht="26.25" customHeight="1" x14ac:dyDescent="0.2">
      <c r="B103" s="7"/>
      <c r="C103" s="192">
        <v>86</v>
      </c>
      <c r="D103" s="188"/>
      <c r="E103" s="193"/>
      <c r="F103" s="194"/>
      <c r="G103" s="266"/>
      <c r="H103" s="195"/>
      <c r="I103" s="234"/>
      <c r="J103" s="194"/>
      <c r="K103" s="196" t="str">
        <f>IFERROR(INDEX('Price List'!$A$23:$C$28,MATCH(D103,'Price List'!$A$23:$A$28,0),2)*G103,"")</f>
        <v/>
      </c>
      <c r="L103" s="196" t="str">
        <f>IFERROR(INDEX('Price List'!$A$23:$C$28,MATCH(D103,'Price List'!$A$23:$A$28,0),3)/12*G103,"")</f>
        <v/>
      </c>
      <c r="M103" s="12"/>
      <c r="N103" s="61"/>
      <c r="BW103" s="75"/>
      <c r="BX103" s="76"/>
      <c r="BY103" s="77"/>
      <c r="BZ103" s="75"/>
      <c r="CA103" s="78"/>
      <c r="CB103" s="79"/>
      <c r="CC103" s="80"/>
      <c r="CD103" s="75"/>
      <c r="CE103" s="80"/>
      <c r="CF103" s="81"/>
      <c r="CG103" s="81"/>
    </row>
    <row r="104" spans="2:85" ht="26.25" customHeight="1" x14ac:dyDescent="0.2">
      <c r="B104" s="7"/>
      <c r="C104" s="192">
        <v>87</v>
      </c>
      <c r="D104" s="188"/>
      <c r="E104" s="193"/>
      <c r="F104" s="194"/>
      <c r="G104" s="266"/>
      <c r="H104" s="195"/>
      <c r="I104" s="234"/>
      <c r="J104" s="194"/>
      <c r="K104" s="196" t="str">
        <f>IFERROR(INDEX('Price List'!$A$23:$C$28,MATCH(D104,'Price List'!$A$23:$A$28,0),2)*G104,"")</f>
        <v/>
      </c>
      <c r="L104" s="196" t="str">
        <f>IFERROR(INDEX('Price List'!$A$23:$C$28,MATCH(D104,'Price List'!$A$23:$A$28,0),3)/12*G104,"")</f>
        <v/>
      </c>
      <c r="M104" s="12"/>
      <c r="N104" s="61"/>
      <c r="BW104" s="75"/>
      <c r="BX104" s="76"/>
      <c r="BY104" s="77"/>
      <c r="BZ104" s="75"/>
      <c r="CA104" s="78"/>
      <c r="CB104" s="79"/>
      <c r="CC104" s="80"/>
      <c r="CD104" s="75"/>
      <c r="CE104" s="80"/>
      <c r="CF104" s="81"/>
      <c r="CG104" s="81"/>
    </row>
    <row r="105" spans="2:85" ht="26.25" customHeight="1" x14ac:dyDescent="0.2">
      <c r="B105" s="7"/>
      <c r="C105" s="192">
        <v>88</v>
      </c>
      <c r="D105" s="188"/>
      <c r="E105" s="193"/>
      <c r="F105" s="194"/>
      <c r="G105" s="266"/>
      <c r="H105" s="195"/>
      <c r="I105" s="234"/>
      <c r="J105" s="194"/>
      <c r="K105" s="196" t="str">
        <f>IFERROR(INDEX('Price List'!$A$23:$C$28,MATCH(D105,'Price List'!$A$23:$A$28,0),2)*G105,"")</f>
        <v/>
      </c>
      <c r="L105" s="196" t="str">
        <f>IFERROR(INDEX('Price List'!$A$23:$C$28,MATCH(D105,'Price List'!$A$23:$A$28,0),3)/12*G105,"")</f>
        <v/>
      </c>
      <c r="M105" s="12"/>
      <c r="N105" s="61"/>
      <c r="BW105" s="75"/>
      <c r="BX105" s="76"/>
      <c r="BY105" s="77"/>
      <c r="BZ105" s="75"/>
      <c r="CA105" s="78"/>
      <c r="CB105" s="79"/>
      <c r="CC105" s="80"/>
      <c r="CD105" s="75"/>
      <c r="CE105" s="80"/>
      <c r="CF105" s="81"/>
      <c r="CG105" s="81"/>
    </row>
    <row r="106" spans="2:85" ht="26.25" customHeight="1" x14ac:dyDescent="0.2">
      <c r="B106" s="7"/>
      <c r="C106" s="192">
        <v>89</v>
      </c>
      <c r="D106" s="188"/>
      <c r="E106" s="193"/>
      <c r="F106" s="194"/>
      <c r="G106" s="266"/>
      <c r="H106" s="195"/>
      <c r="I106" s="234"/>
      <c r="J106" s="194"/>
      <c r="K106" s="196" t="str">
        <f>IFERROR(INDEX('Price List'!$A$23:$C$28,MATCH(D106,'Price List'!$A$23:$A$28,0),2)*G106,"")</f>
        <v/>
      </c>
      <c r="L106" s="196" t="str">
        <f>IFERROR(INDEX('Price List'!$A$23:$C$28,MATCH(D106,'Price List'!$A$23:$A$28,0),3)/12*G106,"")</f>
        <v/>
      </c>
      <c r="M106" s="12"/>
      <c r="N106" s="61"/>
      <c r="BW106" s="75"/>
      <c r="BX106" s="76"/>
      <c r="BY106" s="77"/>
      <c r="BZ106" s="75"/>
      <c r="CA106" s="78"/>
      <c r="CB106" s="79"/>
      <c r="CC106" s="80"/>
      <c r="CD106" s="75"/>
      <c r="CE106" s="80"/>
      <c r="CF106" s="81"/>
      <c r="CG106" s="81"/>
    </row>
    <row r="107" spans="2:85" ht="26.25" customHeight="1" x14ac:dyDescent="0.2">
      <c r="B107" s="7"/>
      <c r="C107" s="192">
        <v>90</v>
      </c>
      <c r="D107" s="188"/>
      <c r="E107" s="193"/>
      <c r="F107" s="194"/>
      <c r="G107" s="266"/>
      <c r="H107" s="195"/>
      <c r="I107" s="234"/>
      <c r="J107" s="194"/>
      <c r="K107" s="196" t="str">
        <f>IFERROR(INDEX('Price List'!$A$23:$C$28,MATCH(D107,'Price List'!$A$23:$A$28,0),2)*G107,"")</f>
        <v/>
      </c>
      <c r="L107" s="196" t="str">
        <f>IFERROR(INDEX('Price List'!$A$23:$C$28,MATCH(D107,'Price List'!$A$23:$A$28,0),3)/12*G107,"")</f>
        <v/>
      </c>
      <c r="M107" s="12"/>
      <c r="N107" s="61"/>
      <c r="BW107" s="75"/>
      <c r="BX107" s="76"/>
      <c r="BY107" s="77"/>
      <c r="BZ107" s="75"/>
      <c r="CA107" s="78"/>
      <c r="CB107" s="79"/>
      <c r="CC107" s="80"/>
      <c r="CD107" s="75"/>
      <c r="CE107" s="80"/>
      <c r="CF107" s="81"/>
      <c r="CG107" s="81"/>
    </row>
    <row r="108" spans="2:85" ht="26.25" customHeight="1" x14ac:dyDescent="0.2">
      <c r="B108" s="7"/>
      <c r="C108" s="192">
        <v>91</v>
      </c>
      <c r="D108" s="188"/>
      <c r="E108" s="193"/>
      <c r="F108" s="194"/>
      <c r="G108" s="266"/>
      <c r="H108" s="195"/>
      <c r="I108" s="234"/>
      <c r="J108" s="194"/>
      <c r="K108" s="196" t="str">
        <f>IFERROR(INDEX('Price List'!$A$23:$C$28,MATCH(D108,'Price List'!$A$23:$A$28,0),2)*G108,"")</f>
        <v/>
      </c>
      <c r="L108" s="196" t="str">
        <f>IFERROR(INDEX('Price List'!$A$23:$C$28,MATCH(D108,'Price List'!$A$23:$A$28,0),3)/12*G108,"")</f>
        <v/>
      </c>
      <c r="M108" s="12"/>
      <c r="N108" s="61"/>
      <c r="BW108" s="75"/>
      <c r="BX108" s="76"/>
      <c r="BY108" s="77"/>
      <c r="BZ108" s="75"/>
      <c r="CA108" s="78"/>
      <c r="CB108" s="79"/>
      <c r="CC108" s="80"/>
      <c r="CD108" s="75"/>
      <c r="CE108" s="80"/>
      <c r="CF108" s="81"/>
      <c r="CG108" s="81"/>
    </row>
    <row r="109" spans="2:85" ht="26.25" customHeight="1" x14ac:dyDescent="0.2">
      <c r="B109" s="7"/>
      <c r="C109" s="192">
        <v>92</v>
      </c>
      <c r="D109" s="188"/>
      <c r="E109" s="193"/>
      <c r="F109" s="194"/>
      <c r="G109" s="266"/>
      <c r="H109" s="195"/>
      <c r="I109" s="234"/>
      <c r="J109" s="194"/>
      <c r="K109" s="196" t="str">
        <f>IFERROR(INDEX('Price List'!$A$23:$C$28,MATCH(D109,'Price List'!$A$23:$A$28,0),2)*G109,"")</f>
        <v/>
      </c>
      <c r="L109" s="196" t="str">
        <f>IFERROR(INDEX('Price List'!$A$23:$C$28,MATCH(D109,'Price List'!$A$23:$A$28,0),3)/12*G109,"")</f>
        <v/>
      </c>
      <c r="M109" s="12"/>
      <c r="N109" s="61"/>
      <c r="BW109" s="75"/>
      <c r="BX109" s="76"/>
      <c r="BY109" s="77"/>
      <c r="BZ109" s="75"/>
      <c r="CA109" s="78"/>
      <c r="CB109" s="79"/>
      <c r="CC109" s="80"/>
      <c r="CD109" s="75"/>
      <c r="CE109" s="80"/>
      <c r="CF109" s="81"/>
      <c r="CG109" s="81"/>
    </row>
    <row r="110" spans="2:85" ht="26.25" customHeight="1" x14ac:dyDescent="0.2">
      <c r="B110" s="7"/>
      <c r="C110" s="192">
        <v>93</v>
      </c>
      <c r="D110" s="188"/>
      <c r="E110" s="193"/>
      <c r="F110" s="194"/>
      <c r="G110" s="266"/>
      <c r="H110" s="195"/>
      <c r="I110" s="234"/>
      <c r="J110" s="194"/>
      <c r="K110" s="196" t="str">
        <f>IFERROR(INDEX('Price List'!$A$23:$C$28,MATCH(D110,'Price List'!$A$23:$A$28,0),2)*G110,"")</f>
        <v/>
      </c>
      <c r="L110" s="196" t="str">
        <f>IFERROR(INDEX('Price List'!$A$23:$C$28,MATCH(D110,'Price List'!$A$23:$A$28,0),3)/12*G110,"")</f>
        <v/>
      </c>
      <c r="M110" s="12"/>
      <c r="N110" s="61"/>
      <c r="BW110" s="75"/>
      <c r="BX110" s="76"/>
      <c r="BY110" s="77"/>
      <c r="BZ110" s="75"/>
      <c r="CA110" s="78"/>
      <c r="CB110" s="79"/>
      <c r="CC110" s="80"/>
      <c r="CD110" s="75"/>
      <c r="CE110" s="80"/>
      <c r="CF110" s="81"/>
      <c r="CG110" s="81"/>
    </row>
    <row r="111" spans="2:85" ht="26.25" customHeight="1" x14ac:dyDescent="0.2">
      <c r="B111" s="7"/>
      <c r="C111" s="192">
        <v>94</v>
      </c>
      <c r="D111" s="188"/>
      <c r="E111" s="193"/>
      <c r="F111" s="194"/>
      <c r="G111" s="266"/>
      <c r="H111" s="195"/>
      <c r="I111" s="234"/>
      <c r="J111" s="194"/>
      <c r="K111" s="196" t="str">
        <f>IFERROR(INDEX('Price List'!$A$23:$C$28,MATCH(D111,'Price List'!$A$23:$A$28,0),2)*G111,"")</f>
        <v/>
      </c>
      <c r="L111" s="196" t="str">
        <f>IFERROR(INDEX('Price List'!$A$23:$C$28,MATCH(D111,'Price List'!$A$23:$A$28,0),3)/12*G111,"")</f>
        <v/>
      </c>
      <c r="M111" s="12"/>
      <c r="N111" s="61"/>
      <c r="BW111" s="75"/>
      <c r="BX111" s="76"/>
      <c r="BY111" s="77"/>
      <c r="BZ111" s="75"/>
      <c r="CA111" s="78"/>
      <c r="CB111" s="79"/>
      <c r="CC111" s="80"/>
      <c r="CD111" s="75"/>
      <c r="CE111" s="80"/>
      <c r="CF111" s="81"/>
      <c r="CG111" s="81"/>
    </row>
    <row r="112" spans="2:85" ht="26.25" customHeight="1" x14ac:dyDescent="0.2">
      <c r="B112" s="7"/>
      <c r="C112" s="192">
        <v>95</v>
      </c>
      <c r="D112" s="188"/>
      <c r="E112" s="193"/>
      <c r="F112" s="194"/>
      <c r="G112" s="266"/>
      <c r="H112" s="195"/>
      <c r="I112" s="234"/>
      <c r="J112" s="194"/>
      <c r="K112" s="196" t="str">
        <f>IFERROR(INDEX('Price List'!$A$23:$C$28,MATCH(D112,'Price List'!$A$23:$A$28,0),2)*G112,"")</f>
        <v/>
      </c>
      <c r="L112" s="196" t="str">
        <f>IFERROR(INDEX('Price List'!$A$23:$C$28,MATCH(D112,'Price List'!$A$23:$A$28,0),3)/12*G112,"")</f>
        <v/>
      </c>
      <c r="M112" s="12"/>
      <c r="N112" s="61"/>
      <c r="BW112" s="75"/>
      <c r="BX112" s="76"/>
      <c r="BY112" s="77"/>
      <c r="BZ112" s="75"/>
      <c r="CA112" s="78"/>
      <c r="CB112" s="79"/>
      <c r="CC112" s="80"/>
      <c r="CD112" s="75"/>
      <c r="CE112" s="80"/>
      <c r="CF112" s="81"/>
      <c r="CG112" s="81"/>
    </row>
    <row r="113" spans="2:85" ht="26.25" customHeight="1" x14ac:dyDescent="0.2">
      <c r="B113" s="7"/>
      <c r="C113" s="192">
        <v>96</v>
      </c>
      <c r="D113" s="188"/>
      <c r="E113" s="193"/>
      <c r="F113" s="194"/>
      <c r="G113" s="266"/>
      <c r="H113" s="195"/>
      <c r="I113" s="234"/>
      <c r="J113" s="194"/>
      <c r="K113" s="196" t="str">
        <f>IFERROR(INDEX('Price List'!$A$23:$C$28,MATCH(D113,'Price List'!$A$23:$A$28,0),2)*G113,"")</f>
        <v/>
      </c>
      <c r="L113" s="196" t="str">
        <f>IFERROR(INDEX('Price List'!$A$23:$C$28,MATCH(D113,'Price List'!$A$23:$A$28,0),3)/12*G113,"")</f>
        <v/>
      </c>
      <c r="M113" s="12"/>
      <c r="N113" s="61"/>
      <c r="BW113" s="75"/>
      <c r="BX113" s="76"/>
      <c r="BY113" s="77"/>
      <c r="BZ113" s="75"/>
      <c r="CA113" s="78"/>
      <c r="CB113" s="79"/>
      <c r="CC113" s="80"/>
      <c r="CD113" s="75"/>
      <c r="CE113" s="80"/>
      <c r="CF113" s="81"/>
      <c r="CG113" s="81"/>
    </row>
    <row r="114" spans="2:85" ht="26.25" customHeight="1" x14ac:dyDescent="0.2">
      <c r="B114" s="7"/>
      <c r="C114" s="192">
        <v>97</v>
      </c>
      <c r="D114" s="188"/>
      <c r="E114" s="193"/>
      <c r="F114" s="194"/>
      <c r="G114" s="266"/>
      <c r="H114" s="195"/>
      <c r="I114" s="234"/>
      <c r="J114" s="194"/>
      <c r="K114" s="196" t="str">
        <f>IFERROR(INDEX('Price List'!$A$23:$C$28,MATCH(D114,'Price List'!$A$23:$A$28,0),2)*G114,"")</f>
        <v/>
      </c>
      <c r="L114" s="196" t="str">
        <f>IFERROR(INDEX('Price List'!$A$23:$C$28,MATCH(D114,'Price List'!$A$23:$A$28,0),3)/12*G114,"")</f>
        <v/>
      </c>
      <c r="M114" s="12"/>
      <c r="N114" s="61"/>
      <c r="BW114" s="75"/>
      <c r="BX114" s="76"/>
      <c r="BY114" s="77"/>
      <c r="BZ114" s="75"/>
      <c r="CA114" s="78"/>
      <c r="CB114" s="79"/>
      <c r="CC114" s="80"/>
      <c r="CD114" s="75"/>
      <c r="CE114" s="80"/>
      <c r="CF114" s="81"/>
      <c r="CG114" s="81"/>
    </row>
    <row r="115" spans="2:85" ht="26.25" customHeight="1" x14ac:dyDescent="0.2">
      <c r="B115" s="7"/>
      <c r="C115" s="192">
        <v>98</v>
      </c>
      <c r="D115" s="188"/>
      <c r="E115" s="193"/>
      <c r="F115" s="194"/>
      <c r="G115" s="266"/>
      <c r="H115" s="195"/>
      <c r="I115" s="234"/>
      <c r="J115" s="194"/>
      <c r="K115" s="196" t="str">
        <f>IFERROR(INDEX('Price List'!$A$23:$C$28,MATCH(D115,'Price List'!$A$23:$A$28,0),2)*G115,"")</f>
        <v/>
      </c>
      <c r="L115" s="196" t="str">
        <f>IFERROR(INDEX('Price List'!$A$23:$C$28,MATCH(D115,'Price List'!$A$23:$A$28,0),3)/12*G115,"")</f>
        <v/>
      </c>
      <c r="M115" s="12"/>
      <c r="N115" s="61"/>
      <c r="BW115" s="75"/>
      <c r="BX115" s="76"/>
      <c r="BY115" s="77"/>
      <c r="BZ115" s="75"/>
      <c r="CA115" s="78"/>
      <c r="CB115" s="79"/>
      <c r="CC115" s="80"/>
      <c r="CD115" s="75"/>
      <c r="CE115" s="80"/>
      <c r="CF115" s="81"/>
      <c r="CG115" s="81"/>
    </row>
    <row r="116" spans="2:85" ht="26.25" customHeight="1" x14ac:dyDescent="0.2">
      <c r="B116" s="7"/>
      <c r="C116" s="192">
        <v>99</v>
      </c>
      <c r="D116" s="188"/>
      <c r="E116" s="193"/>
      <c r="F116" s="194"/>
      <c r="G116" s="266"/>
      <c r="H116" s="195"/>
      <c r="I116" s="234"/>
      <c r="J116" s="194"/>
      <c r="K116" s="196" t="str">
        <f>IFERROR(INDEX('Price List'!$A$23:$C$28,MATCH(D116,'Price List'!$A$23:$A$28,0),2)*G116,"")</f>
        <v/>
      </c>
      <c r="L116" s="196" t="str">
        <f>IFERROR(INDEX('Price List'!$A$23:$C$28,MATCH(D116,'Price List'!$A$23:$A$28,0),3)/12*G116,"")</f>
        <v/>
      </c>
      <c r="M116" s="12"/>
      <c r="N116" s="61"/>
      <c r="BW116" s="75"/>
      <c r="BX116" s="76"/>
      <c r="BY116" s="77"/>
      <c r="BZ116" s="75"/>
      <c r="CA116" s="78"/>
      <c r="CB116" s="79"/>
      <c r="CC116" s="80"/>
      <c r="CD116" s="75"/>
      <c r="CE116" s="80"/>
      <c r="CF116" s="81"/>
      <c r="CG116" s="81"/>
    </row>
    <row r="117" spans="2:85" ht="26.25" customHeight="1" x14ac:dyDescent="0.2">
      <c r="B117" s="7"/>
      <c r="C117" s="192">
        <v>100</v>
      </c>
      <c r="D117" s="188"/>
      <c r="E117" s="193"/>
      <c r="F117" s="194"/>
      <c r="G117" s="266"/>
      <c r="H117" s="195"/>
      <c r="I117" s="234"/>
      <c r="J117" s="194"/>
      <c r="K117" s="196" t="str">
        <f>IFERROR(INDEX('Price List'!$A$23:$C$28,MATCH(D117,'Price List'!$A$23:$A$28,0),2)*G117,"")</f>
        <v/>
      </c>
      <c r="L117" s="196" t="str">
        <f>IFERROR(INDEX('Price List'!$A$23:$C$28,MATCH(D117,'Price List'!$A$23:$A$28,0),3)/12*G117,"")</f>
        <v/>
      </c>
      <c r="M117" s="12"/>
      <c r="N117" s="61"/>
      <c r="BW117" s="75"/>
      <c r="BX117" s="76"/>
      <c r="BY117" s="77"/>
      <c r="BZ117" s="75"/>
      <c r="CA117" s="78"/>
      <c r="CB117" s="79"/>
      <c r="CC117" s="80"/>
      <c r="CD117" s="75"/>
      <c r="CE117" s="80"/>
      <c r="CF117" s="81"/>
      <c r="CG117" s="81"/>
    </row>
    <row r="118" spans="2:85" ht="26.25" customHeight="1" x14ac:dyDescent="0.2">
      <c r="B118" s="7"/>
      <c r="C118" s="192">
        <v>101</v>
      </c>
      <c r="D118" s="188"/>
      <c r="E118" s="193"/>
      <c r="F118" s="194"/>
      <c r="G118" s="266"/>
      <c r="H118" s="195"/>
      <c r="I118" s="234"/>
      <c r="J118" s="194"/>
      <c r="K118" s="196" t="str">
        <f>IFERROR(INDEX('Price List'!$A$23:$C$28,MATCH(D118,'Price List'!$A$23:$A$28,0),2)*G118,"")</f>
        <v/>
      </c>
      <c r="L118" s="196" t="str">
        <f>IFERROR(INDEX('Price List'!$A$23:$C$28,MATCH(D118,'Price List'!$A$23:$A$28,0),3)/12*G118,"")</f>
        <v/>
      </c>
      <c r="M118" s="12"/>
      <c r="N118" s="61"/>
      <c r="BW118" s="75"/>
      <c r="BX118" s="76"/>
      <c r="BY118" s="77"/>
      <c r="BZ118" s="75"/>
      <c r="CA118" s="78"/>
      <c r="CB118" s="79"/>
      <c r="CC118" s="80"/>
      <c r="CD118" s="75"/>
      <c r="CE118" s="80"/>
      <c r="CF118" s="81"/>
      <c r="CG118" s="81"/>
    </row>
    <row r="119" spans="2:85" ht="26.25" customHeight="1" x14ac:dyDescent="0.2">
      <c r="B119" s="7"/>
      <c r="C119" s="192">
        <v>102</v>
      </c>
      <c r="D119" s="188"/>
      <c r="E119" s="193"/>
      <c r="F119" s="194"/>
      <c r="G119" s="266"/>
      <c r="H119" s="195"/>
      <c r="I119" s="234"/>
      <c r="J119" s="194"/>
      <c r="K119" s="196" t="str">
        <f>IFERROR(INDEX('Price List'!$A$23:$C$28,MATCH(D119,'Price List'!$A$23:$A$28,0),2)*G119,"")</f>
        <v/>
      </c>
      <c r="L119" s="196" t="str">
        <f>IFERROR(INDEX('Price List'!$A$23:$C$28,MATCH(D119,'Price List'!$A$23:$A$28,0),3)/12*G119,"")</f>
        <v/>
      </c>
      <c r="M119" s="12"/>
      <c r="N119" s="61"/>
      <c r="BW119" s="75"/>
      <c r="BX119" s="76"/>
      <c r="BY119" s="77"/>
      <c r="BZ119" s="75"/>
      <c r="CA119" s="78"/>
      <c r="CB119" s="79"/>
      <c r="CC119" s="80"/>
      <c r="CD119" s="75"/>
      <c r="CE119" s="80"/>
      <c r="CF119" s="81"/>
      <c r="CG119" s="81"/>
    </row>
    <row r="120" spans="2:85" ht="26.25" customHeight="1" x14ac:dyDescent="0.2">
      <c r="B120" s="7"/>
      <c r="C120" s="192">
        <v>103</v>
      </c>
      <c r="D120" s="188"/>
      <c r="E120" s="193"/>
      <c r="F120" s="194"/>
      <c r="G120" s="266"/>
      <c r="H120" s="195"/>
      <c r="I120" s="234"/>
      <c r="J120" s="194"/>
      <c r="K120" s="196" t="str">
        <f>IFERROR(INDEX('Price List'!$A$23:$C$28,MATCH(D120,'Price List'!$A$23:$A$28,0),2)*G120,"")</f>
        <v/>
      </c>
      <c r="L120" s="196" t="str">
        <f>IFERROR(INDEX('Price List'!$A$23:$C$28,MATCH(D120,'Price List'!$A$23:$A$28,0),3)/12*G120,"")</f>
        <v/>
      </c>
      <c r="M120" s="12"/>
      <c r="N120" s="61"/>
      <c r="BW120" s="75"/>
      <c r="BX120" s="76"/>
      <c r="BY120" s="77"/>
      <c r="BZ120" s="75"/>
      <c r="CA120" s="78"/>
      <c r="CB120" s="79"/>
      <c r="CC120" s="80"/>
      <c r="CD120" s="75"/>
      <c r="CE120" s="80"/>
      <c r="CF120" s="81"/>
      <c r="CG120" s="81"/>
    </row>
    <row r="121" spans="2:85" ht="26.25" customHeight="1" x14ac:dyDescent="0.2">
      <c r="B121" s="7"/>
      <c r="C121" s="192">
        <v>104</v>
      </c>
      <c r="D121" s="188"/>
      <c r="E121" s="193"/>
      <c r="F121" s="194"/>
      <c r="G121" s="266"/>
      <c r="H121" s="195"/>
      <c r="I121" s="234"/>
      <c r="J121" s="194"/>
      <c r="K121" s="196" t="str">
        <f>IFERROR(INDEX('Price List'!$A$23:$C$28,MATCH(D121,'Price List'!$A$23:$A$28,0),2)*G121,"")</f>
        <v/>
      </c>
      <c r="L121" s="196" t="str">
        <f>IFERROR(INDEX('Price List'!$A$23:$C$28,MATCH(D121,'Price List'!$A$23:$A$28,0),3)/12*G121,"")</f>
        <v/>
      </c>
      <c r="M121" s="12"/>
      <c r="N121" s="61"/>
      <c r="BW121" s="75"/>
      <c r="BX121" s="76"/>
      <c r="BY121" s="77"/>
      <c r="BZ121" s="75"/>
      <c r="CA121" s="78"/>
      <c r="CB121" s="79"/>
      <c r="CC121" s="80"/>
      <c r="CD121" s="75"/>
      <c r="CE121" s="80"/>
      <c r="CF121" s="81"/>
      <c r="CG121" s="81"/>
    </row>
    <row r="122" spans="2:85" ht="26.25" customHeight="1" x14ac:dyDescent="0.2">
      <c r="B122" s="7"/>
      <c r="C122" s="192">
        <v>105</v>
      </c>
      <c r="D122" s="188"/>
      <c r="E122" s="193"/>
      <c r="F122" s="194"/>
      <c r="G122" s="266"/>
      <c r="H122" s="195"/>
      <c r="I122" s="234"/>
      <c r="J122" s="194"/>
      <c r="K122" s="196" t="str">
        <f>IFERROR(INDEX('Price List'!$A$23:$C$28,MATCH(D122,'Price List'!$A$23:$A$28,0),2)*G122,"")</f>
        <v/>
      </c>
      <c r="L122" s="196" t="str">
        <f>IFERROR(INDEX('Price List'!$A$23:$C$28,MATCH(D122,'Price List'!$A$23:$A$28,0),3)/12*G122,"")</f>
        <v/>
      </c>
      <c r="M122" s="12"/>
      <c r="N122" s="61"/>
      <c r="BW122" s="75"/>
      <c r="BX122" s="76"/>
      <c r="BY122" s="77"/>
      <c r="BZ122" s="75"/>
      <c r="CA122" s="78"/>
      <c r="CB122" s="79"/>
      <c r="CC122" s="80"/>
      <c r="CD122" s="75"/>
      <c r="CE122" s="80"/>
      <c r="CF122" s="81"/>
      <c r="CG122" s="81"/>
    </row>
    <row r="123" spans="2:85" ht="26.25" customHeight="1" x14ac:dyDescent="0.2">
      <c r="B123" s="7"/>
      <c r="C123" s="192">
        <v>106</v>
      </c>
      <c r="D123" s="188"/>
      <c r="E123" s="193"/>
      <c r="F123" s="194"/>
      <c r="G123" s="266"/>
      <c r="H123" s="195"/>
      <c r="I123" s="234"/>
      <c r="J123" s="194"/>
      <c r="K123" s="196" t="str">
        <f>IFERROR(INDEX('Price List'!$A$23:$C$28,MATCH(D123,'Price List'!$A$23:$A$28,0),2)*G123,"")</f>
        <v/>
      </c>
      <c r="L123" s="196" t="str">
        <f>IFERROR(INDEX('Price List'!$A$23:$C$28,MATCH(D123,'Price List'!$A$23:$A$28,0),3)/12*G123,"")</f>
        <v/>
      </c>
      <c r="M123" s="12"/>
      <c r="N123" s="61"/>
      <c r="BW123" s="75"/>
      <c r="BX123" s="76"/>
      <c r="BY123" s="77"/>
      <c r="BZ123" s="75"/>
      <c r="CA123" s="78"/>
      <c r="CB123" s="79"/>
      <c r="CC123" s="80"/>
      <c r="CD123" s="75"/>
      <c r="CE123" s="80"/>
      <c r="CF123" s="81"/>
      <c r="CG123" s="81"/>
    </row>
    <row r="124" spans="2:85" ht="26.25" customHeight="1" x14ac:dyDescent="0.2">
      <c r="B124" s="7"/>
      <c r="C124" s="192">
        <v>107</v>
      </c>
      <c r="D124" s="188"/>
      <c r="E124" s="193"/>
      <c r="F124" s="194"/>
      <c r="G124" s="266"/>
      <c r="H124" s="195"/>
      <c r="I124" s="234"/>
      <c r="J124" s="194"/>
      <c r="K124" s="196" t="str">
        <f>IFERROR(INDEX('Price List'!$A$23:$C$28,MATCH(D124,'Price List'!$A$23:$A$28,0),2)*G124,"")</f>
        <v/>
      </c>
      <c r="L124" s="196" t="str">
        <f>IFERROR(INDEX('Price List'!$A$23:$C$28,MATCH(D124,'Price List'!$A$23:$A$28,0),3)/12*G124,"")</f>
        <v/>
      </c>
      <c r="M124" s="12"/>
      <c r="N124" s="61"/>
      <c r="BW124" s="75"/>
      <c r="BX124" s="76"/>
      <c r="BY124" s="77"/>
      <c r="BZ124" s="75"/>
      <c r="CA124" s="78"/>
      <c r="CB124" s="79"/>
      <c r="CC124" s="80"/>
      <c r="CD124" s="75"/>
      <c r="CE124" s="80"/>
      <c r="CF124" s="81"/>
      <c r="CG124" s="81"/>
    </row>
    <row r="125" spans="2:85" ht="26.25" customHeight="1" x14ac:dyDescent="0.2">
      <c r="B125" s="7"/>
      <c r="C125" s="192">
        <v>108</v>
      </c>
      <c r="D125" s="188"/>
      <c r="E125" s="193"/>
      <c r="F125" s="194"/>
      <c r="G125" s="266"/>
      <c r="H125" s="195"/>
      <c r="I125" s="234"/>
      <c r="J125" s="194"/>
      <c r="K125" s="196" t="str">
        <f>IFERROR(INDEX('Price List'!$A$23:$C$28,MATCH(D125,'Price List'!$A$23:$A$28,0),2)*G125,"")</f>
        <v/>
      </c>
      <c r="L125" s="196" t="str">
        <f>IFERROR(INDEX('Price List'!$A$23:$C$28,MATCH(D125,'Price List'!$A$23:$A$28,0),3)/12*G125,"")</f>
        <v/>
      </c>
      <c r="M125" s="12"/>
      <c r="N125" s="61"/>
      <c r="BW125" s="75"/>
      <c r="BX125" s="76"/>
      <c r="BY125" s="77"/>
      <c r="BZ125" s="75"/>
      <c r="CA125" s="78"/>
      <c r="CB125" s="79"/>
      <c r="CC125" s="80"/>
      <c r="CD125" s="75"/>
      <c r="CE125" s="80"/>
      <c r="CF125" s="81"/>
      <c r="CG125" s="81"/>
    </row>
    <row r="126" spans="2:85" ht="26.25" customHeight="1" x14ac:dyDescent="0.2">
      <c r="B126" s="7"/>
      <c r="C126" s="192">
        <v>109</v>
      </c>
      <c r="D126" s="188"/>
      <c r="E126" s="193"/>
      <c r="F126" s="194"/>
      <c r="G126" s="266"/>
      <c r="H126" s="195"/>
      <c r="I126" s="234"/>
      <c r="J126" s="194"/>
      <c r="K126" s="196" t="str">
        <f>IFERROR(INDEX('Price List'!$A$23:$C$28,MATCH(D126,'Price List'!$A$23:$A$28,0),2)*G126,"")</f>
        <v/>
      </c>
      <c r="L126" s="196" t="str">
        <f>IFERROR(INDEX('Price List'!$A$23:$C$28,MATCH(D126,'Price List'!$A$23:$A$28,0),3)/12*G126,"")</f>
        <v/>
      </c>
      <c r="M126" s="12"/>
      <c r="N126" s="61"/>
      <c r="BW126" s="75"/>
      <c r="BX126" s="76"/>
      <c r="BY126" s="77"/>
      <c r="BZ126" s="75"/>
      <c r="CA126" s="78"/>
      <c r="CB126" s="79"/>
      <c r="CC126" s="80"/>
      <c r="CD126" s="75"/>
      <c r="CE126" s="80"/>
      <c r="CF126" s="81"/>
      <c r="CG126" s="81"/>
    </row>
    <row r="127" spans="2:85" ht="26.25" customHeight="1" x14ac:dyDescent="0.2">
      <c r="B127" s="7"/>
      <c r="C127" s="192">
        <v>110</v>
      </c>
      <c r="D127" s="188"/>
      <c r="E127" s="193"/>
      <c r="F127" s="194"/>
      <c r="G127" s="266"/>
      <c r="H127" s="195"/>
      <c r="I127" s="234"/>
      <c r="J127" s="194"/>
      <c r="K127" s="196" t="str">
        <f>IFERROR(INDEX('Price List'!$A$23:$C$28,MATCH(D127,'Price List'!$A$23:$A$28,0),2)*G127,"")</f>
        <v/>
      </c>
      <c r="L127" s="196" t="str">
        <f>IFERROR(INDEX('Price List'!$A$23:$C$28,MATCH(D127,'Price List'!$A$23:$A$28,0),3)/12*G127,"")</f>
        <v/>
      </c>
      <c r="M127" s="12"/>
      <c r="N127" s="61"/>
      <c r="BW127" s="75"/>
      <c r="BX127" s="76"/>
      <c r="BY127" s="77"/>
      <c r="BZ127" s="75"/>
      <c r="CA127" s="78"/>
      <c r="CB127" s="79"/>
      <c r="CC127" s="80"/>
      <c r="CD127" s="75"/>
      <c r="CE127" s="80"/>
      <c r="CF127" s="81"/>
      <c r="CG127" s="81"/>
    </row>
    <row r="128" spans="2:85" ht="26.25" customHeight="1" x14ac:dyDescent="0.2">
      <c r="B128" s="7"/>
      <c r="C128" s="192">
        <v>111</v>
      </c>
      <c r="D128" s="188"/>
      <c r="E128" s="193"/>
      <c r="F128" s="194"/>
      <c r="G128" s="266"/>
      <c r="H128" s="195"/>
      <c r="I128" s="234"/>
      <c r="J128" s="194"/>
      <c r="K128" s="196" t="str">
        <f>IFERROR(INDEX('Price List'!$A$23:$C$28,MATCH(D128,'Price List'!$A$23:$A$28,0),2)*G128,"")</f>
        <v/>
      </c>
      <c r="L128" s="196" t="str">
        <f>IFERROR(INDEX('Price List'!$A$23:$C$28,MATCH(D128,'Price List'!$A$23:$A$28,0),3)/12*G128,"")</f>
        <v/>
      </c>
      <c r="M128" s="12"/>
      <c r="N128" s="61"/>
      <c r="BW128" s="75"/>
      <c r="BX128" s="76"/>
      <c r="BY128" s="77"/>
      <c r="BZ128" s="75"/>
      <c r="CA128" s="78"/>
      <c r="CB128" s="79"/>
      <c r="CC128" s="80"/>
      <c r="CD128" s="75"/>
      <c r="CE128" s="80"/>
      <c r="CF128" s="81"/>
      <c r="CG128" s="81"/>
    </row>
    <row r="129" spans="2:85" ht="26.25" customHeight="1" x14ac:dyDescent="0.2">
      <c r="B129" s="7"/>
      <c r="C129" s="192">
        <v>112</v>
      </c>
      <c r="D129" s="188"/>
      <c r="E129" s="193"/>
      <c r="F129" s="194"/>
      <c r="G129" s="266"/>
      <c r="H129" s="195"/>
      <c r="I129" s="234"/>
      <c r="J129" s="194"/>
      <c r="K129" s="196" t="str">
        <f>IFERROR(INDEX('Price List'!$A$23:$C$28,MATCH(D129,'Price List'!$A$23:$A$28,0),2)*G129,"")</f>
        <v/>
      </c>
      <c r="L129" s="196" t="str">
        <f>IFERROR(INDEX('Price List'!$A$23:$C$28,MATCH(D129,'Price List'!$A$23:$A$28,0),3)/12*G129,"")</f>
        <v/>
      </c>
      <c r="M129" s="12"/>
      <c r="N129" s="61"/>
      <c r="BW129" s="75"/>
      <c r="BX129" s="76"/>
      <c r="BY129" s="77"/>
      <c r="BZ129" s="75"/>
      <c r="CA129" s="78"/>
      <c r="CB129" s="79"/>
      <c r="CC129" s="80"/>
      <c r="CD129" s="75"/>
      <c r="CE129" s="80"/>
      <c r="CF129" s="81"/>
      <c r="CG129" s="81"/>
    </row>
    <row r="130" spans="2:85" ht="26.25" customHeight="1" x14ac:dyDescent="0.2">
      <c r="B130" s="7"/>
      <c r="C130" s="192">
        <v>113</v>
      </c>
      <c r="D130" s="188"/>
      <c r="E130" s="193"/>
      <c r="F130" s="194"/>
      <c r="G130" s="266"/>
      <c r="H130" s="195"/>
      <c r="I130" s="234"/>
      <c r="J130" s="194"/>
      <c r="K130" s="196" t="str">
        <f>IFERROR(INDEX('Price List'!$A$23:$C$28,MATCH(D130,'Price List'!$A$23:$A$28,0),2)*G130,"")</f>
        <v/>
      </c>
      <c r="L130" s="196" t="str">
        <f>IFERROR(INDEX('Price List'!$A$23:$C$28,MATCH(D130,'Price List'!$A$23:$A$28,0),3)/12*G130,"")</f>
        <v/>
      </c>
      <c r="M130" s="12"/>
      <c r="N130" s="61"/>
      <c r="BW130" s="75"/>
      <c r="BX130" s="76"/>
      <c r="BY130" s="77"/>
      <c r="BZ130" s="75"/>
      <c r="CA130" s="78"/>
      <c r="CB130" s="79"/>
      <c r="CC130" s="80"/>
      <c r="CD130" s="75"/>
      <c r="CE130" s="80"/>
      <c r="CF130" s="81"/>
      <c r="CG130" s="81"/>
    </row>
    <row r="131" spans="2:85" ht="26.25" customHeight="1" x14ac:dyDescent="0.2">
      <c r="B131" s="7"/>
      <c r="C131" s="192">
        <v>114</v>
      </c>
      <c r="D131" s="188"/>
      <c r="E131" s="193"/>
      <c r="F131" s="194"/>
      <c r="G131" s="266"/>
      <c r="H131" s="195"/>
      <c r="I131" s="234"/>
      <c r="J131" s="194"/>
      <c r="K131" s="196" t="str">
        <f>IFERROR(INDEX('Price List'!$A$23:$C$28,MATCH(D131,'Price List'!$A$23:$A$28,0),2)*G131,"")</f>
        <v/>
      </c>
      <c r="L131" s="196" t="str">
        <f>IFERROR(INDEX('Price List'!$A$23:$C$28,MATCH(D131,'Price List'!$A$23:$A$28,0),3)/12*G131,"")</f>
        <v/>
      </c>
      <c r="M131" s="12"/>
      <c r="N131" s="61"/>
      <c r="BW131" s="75"/>
      <c r="BX131" s="76"/>
      <c r="BY131" s="77"/>
      <c r="BZ131" s="75"/>
      <c r="CA131" s="78"/>
      <c r="CB131" s="79"/>
      <c r="CC131" s="80"/>
      <c r="CD131" s="75"/>
      <c r="CE131" s="80"/>
      <c r="CF131" s="81"/>
      <c r="CG131" s="81"/>
    </row>
    <row r="132" spans="2:85" ht="26.25" customHeight="1" x14ac:dyDescent="0.2">
      <c r="B132" s="7"/>
      <c r="C132" s="192">
        <v>115</v>
      </c>
      <c r="D132" s="188"/>
      <c r="E132" s="193"/>
      <c r="F132" s="194"/>
      <c r="G132" s="266"/>
      <c r="H132" s="195"/>
      <c r="I132" s="234"/>
      <c r="J132" s="194"/>
      <c r="K132" s="196" t="str">
        <f>IFERROR(INDEX('Price List'!$A$23:$C$28,MATCH(D132,'Price List'!$A$23:$A$28,0),2)*G132,"")</f>
        <v/>
      </c>
      <c r="L132" s="196" t="str">
        <f>IFERROR(INDEX('Price List'!$A$23:$C$28,MATCH(D132,'Price List'!$A$23:$A$28,0),3)/12*G132,"")</f>
        <v/>
      </c>
      <c r="M132" s="12"/>
      <c r="N132" s="61"/>
      <c r="BW132" s="75"/>
      <c r="BX132" s="76"/>
      <c r="BY132" s="77"/>
      <c r="BZ132" s="75"/>
      <c r="CA132" s="78"/>
      <c r="CB132" s="79"/>
      <c r="CC132" s="80"/>
      <c r="CD132" s="75"/>
      <c r="CE132" s="80"/>
      <c r="CF132" s="81"/>
      <c r="CG132" s="81"/>
    </row>
    <row r="133" spans="2:85" ht="26.25" customHeight="1" x14ac:dyDescent="0.2">
      <c r="B133" s="7"/>
      <c r="C133" s="192">
        <v>116</v>
      </c>
      <c r="D133" s="188"/>
      <c r="E133" s="193"/>
      <c r="F133" s="194"/>
      <c r="G133" s="266"/>
      <c r="H133" s="195"/>
      <c r="I133" s="234"/>
      <c r="J133" s="194"/>
      <c r="K133" s="196" t="str">
        <f>IFERROR(INDEX('Price List'!$A$23:$C$28,MATCH(D133,'Price List'!$A$23:$A$28,0),2)*G133,"")</f>
        <v/>
      </c>
      <c r="L133" s="196" t="str">
        <f>IFERROR(INDEX('Price List'!$A$23:$C$28,MATCH(D133,'Price List'!$A$23:$A$28,0),3)/12*G133,"")</f>
        <v/>
      </c>
      <c r="M133" s="12"/>
      <c r="N133" s="61"/>
      <c r="BW133" s="75"/>
      <c r="BX133" s="76"/>
      <c r="BY133" s="77"/>
      <c r="BZ133" s="75"/>
      <c r="CA133" s="78"/>
      <c r="CB133" s="79"/>
      <c r="CC133" s="80"/>
      <c r="CD133" s="75"/>
      <c r="CE133" s="80"/>
      <c r="CF133" s="81"/>
      <c r="CG133" s="81"/>
    </row>
    <row r="134" spans="2:85" ht="26.25" customHeight="1" x14ac:dyDescent="0.2">
      <c r="B134" s="7"/>
      <c r="C134" s="192">
        <v>117</v>
      </c>
      <c r="D134" s="188"/>
      <c r="E134" s="193"/>
      <c r="F134" s="194"/>
      <c r="G134" s="266"/>
      <c r="H134" s="195"/>
      <c r="I134" s="234"/>
      <c r="J134" s="194"/>
      <c r="K134" s="196" t="str">
        <f>IFERROR(INDEX('Price List'!$A$23:$C$28,MATCH(D134,'Price List'!$A$23:$A$28,0),2)*G134,"")</f>
        <v/>
      </c>
      <c r="L134" s="196" t="str">
        <f>IFERROR(INDEX('Price List'!$A$23:$C$28,MATCH(D134,'Price List'!$A$23:$A$28,0),3)/12*G134,"")</f>
        <v/>
      </c>
      <c r="M134" s="12"/>
      <c r="N134" s="61"/>
      <c r="BW134" s="75"/>
      <c r="BX134" s="76"/>
      <c r="BY134" s="77"/>
      <c r="BZ134" s="75"/>
      <c r="CA134" s="78"/>
      <c r="CB134" s="79"/>
      <c r="CC134" s="80"/>
      <c r="CD134" s="75"/>
      <c r="CE134" s="80"/>
      <c r="CF134" s="81"/>
      <c r="CG134" s="81"/>
    </row>
    <row r="135" spans="2:85" ht="26.25" customHeight="1" x14ac:dyDescent="0.2">
      <c r="B135" s="7"/>
      <c r="C135" s="192">
        <v>118</v>
      </c>
      <c r="D135" s="188"/>
      <c r="E135" s="193"/>
      <c r="F135" s="194"/>
      <c r="G135" s="266"/>
      <c r="H135" s="195"/>
      <c r="I135" s="234"/>
      <c r="J135" s="194"/>
      <c r="K135" s="196" t="str">
        <f>IFERROR(INDEX('Price List'!$A$23:$C$28,MATCH(D135,'Price List'!$A$23:$A$28,0),2)*G135,"")</f>
        <v/>
      </c>
      <c r="L135" s="196" t="str">
        <f>IFERROR(INDEX('Price List'!$A$23:$C$28,MATCH(D135,'Price List'!$A$23:$A$28,0),3)/12*G135,"")</f>
        <v/>
      </c>
      <c r="M135" s="12"/>
      <c r="N135" s="61"/>
      <c r="BW135" s="75"/>
      <c r="BX135" s="76"/>
      <c r="BY135" s="77"/>
      <c r="BZ135" s="75"/>
      <c r="CA135" s="78"/>
      <c r="CB135" s="79"/>
      <c r="CC135" s="80"/>
      <c r="CD135" s="75"/>
      <c r="CE135" s="80"/>
      <c r="CF135" s="81"/>
      <c r="CG135" s="81"/>
    </row>
    <row r="136" spans="2:85" ht="26.25" customHeight="1" x14ac:dyDescent="0.2">
      <c r="B136" s="7"/>
      <c r="C136" s="192">
        <v>119</v>
      </c>
      <c r="D136" s="188"/>
      <c r="E136" s="193"/>
      <c r="F136" s="194"/>
      <c r="G136" s="266"/>
      <c r="H136" s="195"/>
      <c r="I136" s="234"/>
      <c r="J136" s="194"/>
      <c r="K136" s="196" t="str">
        <f>IFERROR(INDEX('Price List'!$A$23:$C$28,MATCH(D136,'Price List'!$A$23:$A$28,0),2)*G136,"")</f>
        <v/>
      </c>
      <c r="L136" s="196" t="str">
        <f>IFERROR(INDEX('Price List'!$A$23:$C$28,MATCH(D136,'Price List'!$A$23:$A$28,0),3)/12*G136,"")</f>
        <v/>
      </c>
      <c r="M136" s="12"/>
      <c r="N136" s="61"/>
      <c r="BW136" s="75"/>
      <c r="BX136" s="76"/>
      <c r="BY136" s="77"/>
      <c r="BZ136" s="75"/>
      <c r="CA136" s="78"/>
      <c r="CB136" s="79"/>
      <c r="CC136" s="80"/>
      <c r="CD136" s="75"/>
      <c r="CE136" s="80"/>
      <c r="CF136" s="81"/>
      <c r="CG136" s="81"/>
    </row>
    <row r="137" spans="2:85" ht="26.25" customHeight="1" x14ac:dyDescent="0.2">
      <c r="B137" s="7"/>
      <c r="C137" s="192">
        <v>120</v>
      </c>
      <c r="D137" s="188"/>
      <c r="E137" s="193"/>
      <c r="F137" s="194"/>
      <c r="G137" s="266"/>
      <c r="H137" s="195"/>
      <c r="I137" s="234"/>
      <c r="J137" s="194"/>
      <c r="K137" s="196" t="str">
        <f>IFERROR(INDEX('Price List'!$A$23:$C$28,MATCH(D137,'Price List'!$A$23:$A$28,0),2)*G137,"")</f>
        <v/>
      </c>
      <c r="L137" s="196" t="str">
        <f>IFERROR(INDEX('Price List'!$A$23:$C$28,MATCH(D137,'Price List'!$A$23:$A$28,0),3)/12*G137,"")</f>
        <v/>
      </c>
      <c r="M137" s="12"/>
      <c r="N137" s="61"/>
      <c r="BW137" s="75"/>
      <c r="BX137" s="76"/>
      <c r="BY137" s="77"/>
      <c r="BZ137" s="75"/>
      <c r="CA137" s="78"/>
      <c r="CB137" s="79"/>
      <c r="CC137" s="80"/>
      <c r="CD137" s="75"/>
      <c r="CE137" s="80"/>
      <c r="CF137" s="81"/>
      <c r="CG137" s="81"/>
    </row>
    <row r="138" spans="2:85" ht="26.25" customHeight="1" x14ac:dyDescent="0.2">
      <c r="B138" s="7"/>
      <c r="C138" s="192">
        <v>121</v>
      </c>
      <c r="D138" s="188"/>
      <c r="E138" s="193"/>
      <c r="F138" s="194"/>
      <c r="G138" s="266"/>
      <c r="H138" s="195"/>
      <c r="I138" s="234"/>
      <c r="J138" s="194"/>
      <c r="K138" s="196" t="str">
        <f>IFERROR(INDEX('Price List'!$A$23:$C$28,MATCH(D138,'Price List'!$A$23:$A$28,0),2)*G138,"")</f>
        <v/>
      </c>
      <c r="L138" s="196" t="str">
        <f>IFERROR(INDEX('Price List'!$A$23:$C$28,MATCH(D138,'Price List'!$A$23:$A$28,0),3)/12*G138,"")</f>
        <v/>
      </c>
      <c r="M138" s="12"/>
      <c r="N138" s="61"/>
      <c r="BW138" s="75"/>
      <c r="BX138" s="76"/>
      <c r="BY138" s="77"/>
      <c r="BZ138" s="75"/>
      <c r="CA138" s="78"/>
      <c r="CB138" s="79"/>
      <c r="CC138" s="80"/>
      <c r="CD138" s="75"/>
      <c r="CE138" s="80"/>
      <c r="CF138" s="81"/>
      <c r="CG138" s="81"/>
    </row>
    <row r="139" spans="2:85" ht="26.25" customHeight="1" x14ac:dyDescent="0.2">
      <c r="B139" s="7"/>
      <c r="C139" s="192">
        <v>122</v>
      </c>
      <c r="D139" s="188"/>
      <c r="E139" s="193"/>
      <c r="F139" s="194"/>
      <c r="G139" s="266"/>
      <c r="H139" s="195"/>
      <c r="I139" s="234"/>
      <c r="J139" s="194"/>
      <c r="K139" s="196" t="str">
        <f>IFERROR(INDEX('Price List'!$A$23:$C$28,MATCH(D139,'Price List'!$A$23:$A$28,0),2)*G139,"")</f>
        <v/>
      </c>
      <c r="L139" s="196" t="str">
        <f>IFERROR(INDEX('Price List'!$A$23:$C$28,MATCH(D139,'Price List'!$A$23:$A$28,0),3)/12*G139,"")</f>
        <v/>
      </c>
      <c r="M139" s="12"/>
      <c r="N139" s="61"/>
      <c r="BW139" s="75"/>
      <c r="BX139" s="76"/>
      <c r="BY139" s="77"/>
      <c r="BZ139" s="75"/>
      <c r="CA139" s="78"/>
      <c r="CB139" s="79"/>
      <c r="CC139" s="80"/>
      <c r="CD139" s="75"/>
      <c r="CE139" s="80"/>
      <c r="CF139" s="81"/>
      <c r="CG139" s="81"/>
    </row>
    <row r="140" spans="2:85" ht="26.25" customHeight="1" x14ac:dyDescent="0.2">
      <c r="B140" s="7"/>
      <c r="C140" s="192">
        <v>123</v>
      </c>
      <c r="D140" s="188"/>
      <c r="E140" s="193"/>
      <c r="F140" s="194"/>
      <c r="G140" s="266"/>
      <c r="H140" s="195"/>
      <c r="I140" s="234"/>
      <c r="J140" s="194"/>
      <c r="K140" s="196" t="str">
        <f>IFERROR(INDEX('Price List'!$A$23:$C$28,MATCH(D140,'Price List'!$A$23:$A$28,0),2)*G140,"")</f>
        <v/>
      </c>
      <c r="L140" s="196" t="str">
        <f>IFERROR(INDEX('Price List'!$A$23:$C$28,MATCH(D140,'Price List'!$A$23:$A$28,0),3)/12*G140,"")</f>
        <v/>
      </c>
      <c r="M140" s="12"/>
      <c r="N140" s="61"/>
      <c r="BW140" s="75"/>
      <c r="BX140" s="76"/>
      <c r="BY140" s="77"/>
      <c r="BZ140" s="75"/>
      <c r="CA140" s="78"/>
      <c r="CB140" s="79"/>
      <c r="CC140" s="80"/>
      <c r="CD140" s="75"/>
      <c r="CE140" s="80"/>
      <c r="CF140" s="81"/>
      <c r="CG140" s="81"/>
    </row>
    <row r="141" spans="2:85" ht="26.25" customHeight="1" x14ac:dyDescent="0.2">
      <c r="B141" s="7"/>
      <c r="C141" s="192">
        <v>124</v>
      </c>
      <c r="D141" s="188"/>
      <c r="E141" s="193"/>
      <c r="F141" s="194"/>
      <c r="G141" s="266"/>
      <c r="H141" s="195"/>
      <c r="I141" s="234"/>
      <c r="J141" s="194"/>
      <c r="K141" s="196" t="str">
        <f>IFERROR(INDEX('Price List'!$A$23:$C$28,MATCH(D141,'Price List'!$A$23:$A$28,0),2)*G141,"")</f>
        <v/>
      </c>
      <c r="L141" s="196" t="str">
        <f>IFERROR(INDEX('Price List'!$A$23:$C$28,MATCH(D141,'Price List'!$A$23:$A$28,0),3)/12*G141,"")</f>
        <v/>
      </c>
      <c r="M141" s="12"/>
      <c r="N141" s="61"/>
      <c r="BW141" s="75"/>
      <c r="BX141" s="76"/>
      <c r="BY141" s="77"/>
      <c r="BZ141" s="75"/>
      <c r="CA141" s="78"/>
      <c r="CB141" s="79"/>
      <c r="CC141" s="80"/>
      <c r="CD141" s="75"/>
      <c r="CE141" s="80"/>
      <c r="CF141" s="81"/>
      <c r="CG141" s="81"/>
    </row>
    <row r="142" spans="2:85" ht="26.25" customHeight="1" x14ac:dyDescent="0.2">
      <c r="B142" s="7"/>
      <c r="C142" s="192">
        <v>125</v>
      </c>
      <c r="D142" s="188"/>
      <c r="E142" s="193"/>
      <c r="F142" s="194"/>
      <c r="G142" s="266"/>
      <c r="H142" s="195"/>
      <c r="I142" s="234"/>
      <c r="J142" s="194"/>
      <c r="K142" s="196" t="str">
        <f>IFERROR(INDEX('Price List'!$A$23:$C$28,MATCH(D142,'Price List'!$A$23:$A$28,0),2)*G142,"")</f>
        <v/>
      </c>
      <c r="L142" s="196" t="str">
        <f>IFERROR(INDEX('Price List'!$A$23:$C$28,MATCH(D142,'Price List'!$A$23:$A$28,0),3)/12*G142,"")</f>
        <v/>
      </c>
      <c r="M142" s="12"/>
      <c r="N142" s="61"/>
      <c r="BW142" s="75"/>
      <c r="BX142" s="76"/>
      <c r="BY142" s="77"/>
      <c r="BZ142" s="75"/>
      <c r="CA142" s="78"/>
      <c r="CB142" s="79"/>
      <c r="CC142" s="80"/>
      <c r="CD142" s="75"/>
      <c r="CE142" s="80"/>
      <c r="CF142" s="81"/>
      <c r="CG142" s="81"/>
    </row>
    <row r="143" spans="2:85" ht="26.25" customHeight="1" x14ac:dyDescent="0.2">
      <c r="B143" s="7"/>
      <c r="C143" s="192">
        <v>126</v>
      </c>
      <c r="D143" s="188"/>
      <c r="E143" s="193"/>
      <c r="F143" s="194"/>
      <c r="G143" s="266"/>
      <c r="H143" s="195"/>
      <c r="I143" s="234"/>
      <c r="J143" s="194"/>
      <c r="K143" s="196" t="str">
        <f>IFERROR(INDEX('Price List'!$A$23:$C$28,MATCH(D143,'Price List'!$A$23:$A$28,0),2)*G143,"")</f>
        <v/>
      </c>
      <c r="L143" s="196" t="str">
        <f>IFERROR(INDEX('Price List'!$A$23:$C$28,MATCH(D143,'Price List'!$A$23:$A$28,0),3)/12*G143,"")</f>
        <v/>
      </c>
      <c r="M143" s="12"/>
      <c r="N143" s="61"/>
      <c r="BW143" s="75"/>
      <c r="BX143" s="76"/>
      <c r="BY143" s="77"/>
      <c r="BZ143" s="75"/>
      <c r="CA143" s="78"/>
      <c r="CB143" s="79"/>
      <c r="CC143" s="80"/>
      <c r="CD143" s="75"/>
      <c r="CE143" s="80"/>
      <c r="CF143" s="81"/>
      <c r="CG143" s="81"/>
    </row>
    <row r="144" spans="2:85" ht="26.25" customHeight="1" x14ac:dyDescent="0.2">
      <c r="B144" s="7"/>
      <c r="C144" s="192">
        <v>127</v>
      </c>
      <c r="D144" s="188"/>
      <c r="E144" s="193"/>
      <c r="F144" s="194"/>
      <c r="G144" s="266"/>
      <c r="H144" s="195"/>
      <c r="I144" s="234"/>
      <c r="J144" s="194"/>
      <c r="K144" s="196" t="str">
        <f>IFERROR(INDEX('Price List'!$A$23:$C$28,MATCH(D144,'Price List'!$A$23:$A$28,0),2)*G144,"")</f>
        <v/>
      </c>
      <c r="L144" s="196" t="str">
        <f>IFERROR(INDEX('Price List'!$A$23:$C$28,MATCH(D144,'Price List'!$A$23:$A$28,0),3)/12*G144,"")</f>
        <v/>
      </c>
      <c r="M144" s="12"/>
      <c r="N144" s="61"/>
      <c r="BW144" s="75"/>
      <c r="BX144" s="76"/>
      <c r="BY144" s="77"/>
      <c r="BZ144" s="75"/>
      <c r="CA144" s="78"/>
      <c r="CB144" s="79"/>
      <c r="CC144" s="80"/>
      <c r="CD144" s="75"/>
      <c r="CE144" s="80"/>
      <c r="CF144" s="81"/>
      <c r="CG144" s="81"/>
    </row>
    <row r="145" spans="2:85" ht="26.25" customHeight="1" x14ac:dyDescent="0.2">
      <c r="B145" s="7"/>
      <c r="C145" s="192">
        <v>128</v>
      </c>
      <c r="D145" s="188"/>
      <c r="E145" s="193"/>
      <c r="F145" s="194"/>
      <c r="G145" s="266"/>
      <c r="H145" s="195"/>
      <c r="I145" s="234"/>
      <c r="J145" s="194"/>
      <c r="K145" s="196" t="str">
        <f>IFERROR(INDEX('Price List'!$A$23:$C$28,MATCH(D145,'Price List'!$A$23:$A$28,0),2)*G145,"")</f>
        <v/>
      </c>
      <c r="L145" s="196" t="str">
        <f>IFERROR(INDEX('Price List'!$A$23:$C$28,MATCH(D145,'Price List'!$A$23:$A$28,0),3)/12*G145,"")</f>
        <v/>
      </c>
      <c r="M145" s="12"/>
      <c r="N145" s="61"/>
      <c r="BW145" s="75"/>
      <c r="BX145" s="76"/>
      <c r="BY145" s="77"/>
      <c r="BZ145" s="75"/>
      <c r="CA145" s="78"/>
      <c r="CB145" s="79"/>
      <c r="CC145" s="80"/>
      <c r="CD145" s="75"/>
      <c r="CE145" s="80"/>
      <c r="CF145" s="81"/>
      <c r="CG145" s="81"/>
    </row>
    <row r="146" spans="2:85" ht="26.25" customHeight="1" x14ac:dyDescent="0.2">
      <c r="B146" s="7"/>
      <c r="C146" s="192">
        <v>129</v>
      </c>
      <c r="D146" s="188"/>
      <c r="E146" s="193"/>
      <c r="F146" s="194"/>
      <c r="G146" s="266"/>
      <c r="H146" s="195"/>
      <c r="I146" s="234"/>
      <c r="J146" s="194"/>
      <c r="K146" s="196" t="str">
        <f>IFERROR(INDEX('Price List'!$A$23:$C$28,MATCH(D146,'Price List'!$A$23:$A$28,0),2)*G146,"")</f>
        <v/>
      </c>
      <c r="L146" s="196" t="str">
        <f>IFERROR(INDEX('Price List'!$A$23:$C$28,MATCH(D146,'Price List'!$A$23:$A$28,0),3)/12*G146,"")</f>
        <v/>
      </c>
      <c r="M146" s="12"/>
      <c r="N146" s="61"/>
      <c r="BW146" s="75"/>
      <c r="BX146" s="76"/>
      <c r="BY146" s="77"/>
      <c r="BZ146" s="75"/>
      <c r="CA146" s="78"/>
      <c r="CB146" s="79"/>
      <c r="CC146" s="80"/>
      <c r="CD146" s="75"/>
      <c r="CE146" s="80"/>
      <c r="CF146" s="81"/>
      <c r="CG146" s="81"/>
    </row>
    <row r="147" spans="2:85" ht="26.25" customHeight="1" x14ac:dyDescent="0.2">
      <c r="B147" s="7"/>
      <c r="C147" s="192">
        <v>130</v>
      </c>
      <c r="D147" s="188"/>
      <c r="E147" s="193"/>
      <c r="F147" s="194"/>
      <c r="G147" s="266"/>
      <c r="H147" s="195"/>
      <c r="I147" s="234"/>
      <c r="J147" s="194"/>
      <c r="K147" s="196" t="str">
        <f>IFERROR(INDEX('Price List'!$A$23:$C$28,MATCH(D147,'Price List'!$A$23:$A$28,0),2)*G147,"")</f>
        <v/>
      </c>
      <c r="L147" s="196" t="str">
        <f>IFERROR(INDEX('Price List'!$A$23:$C$28,MATCH(D147,'Price List'!$A$23:$A$28,0),3)/12*G147,"")</f>
        <v/>
      </c>
      <c r="M147" s="12"/>
      <c r="N147" s="61"/>
      <c r="BW147" s="75"/>
      <c r="BX147" s="76"/>
      <c r="BY147" s="77"/>
      <c r="BZ147" s="75"/>
      <c r="CA147" s="78"/>
      <c r="CB147" s="79"/>
      <c r="CC147" s="80"/>
      <c r="CD147" s="75"/>
      <c r="CE147" s="80"/>
      <c r="CF147" s="81"/>
      <c r="CG147" s="81"/>
    </row>
    <row r="148" spans="2:85" ht="26.25" customHeight="1" x14ac:dyDescent="0.2">
      <c r="B148" s="7"/>
      <c r="C148" s="192">
        <v>131</v>
      </c>
      <c r="D148" s="188"/>
      <c r="E148" s="193"/>
      <c r="F148" s="194"/>
      <c r="G148" s="266"/>
      <c r="H148" s="195"/>
      <c r="I148" s="234"/>
      <c r="J148" s="194"/>
      <c r="K148" s="196" t="str">
        <f>IFERROR(INDEX('Price List'!$A$23:$C$28,MATCH(D148,'Price List'!$A$23:$A$28,0),2)*G148,"")</f>
        <v/>
      </c>
      <c r="L148" s="196" t="str">
        <f>IFERROR(INDEX('Price List'!$A$23:$C$28,MATCH(D148,'Price List'!$A$23:$A$28,0),3)/12*G148,"")</f>
        <v/>
      </c>
      <c r="M148" s="12"/>
      <c r="N148" s="61"/>
      <c r="BW148" s="75"/>
      <c r="BX148" s="76"/>
      <c r="BY148" s="77"/>
      <c r="BZ148" s="75"/>
      <c r="CA148" s="78"/>
      <c r="CB148" s="79"/>
      <c r="CC148" s="80"/>
      <c r="CD148" s="75"/>
      <c r="CE148" s="80"/>
      <c r="CF148" s="81"/>
      <c r="CG148" s="81"/>
    </row>
    <row r="149" spans="2:85" ht="26.25" customHeight="1" x14ac:dyDescent="0.2">
      <c r="B149" s="7"/>
      <c r="C149" s="192">
        <v>132</v>
      </c>
      <c r="D149" s="188"/>
      <c r="E149" s="193"/>
      <c r="F149" s="194"/>
      <c r="G149" s="266"/>
      <c r="H149" s="195"/>
      <c r="I149" s="234"/>
      <c r="J149" s="194"/>
      <c r="K149" s="196" t="str">
        <f>IFERROR(INDEX('Price List'!$A$23:$C$28,MATCH(D149,'Price List'!$A$23:$A$28,0),2)*G149,"")</f>
        <v/>
      </c>
      <c r="L149" s="196" t="str">
        <f>IFERROR(INDEX('Price List'!$A$23:$C$28,MATCH(D149,'Price List'!$A$23:$A$28,0),3)/12*G149,"")</f>
        <v/>
      </c>
      <c r="M149" s="12"/>
      <c r="N149" s="61"/>
      <c r="BW149" s="75"/>
      <c r="BX149" s="76"/>
      <c r="BY149" s="77"/>
      <c r="BZ149" s="75"/>
      <c r="CA149" s="78"/>
      <c r="CB149" s="79"/>
      <c r="CC149" s="80"/>
      <c r="CD149" s="75"/>
      <c r="CE149" s="80"/>
      <c r="CF149" s="81"/>
      <c r="CG149" s="81"/>
    </row>
    <row r="150" spans="2:85" ht="26.25" customHeight="1" x14ac:dyDescent="0.2">
      <c r="B150" s="7"/>
      <c r="C150" s="192">
        <v>133</v>
      </c>
      <c r="D150" s="188"/>
      <c r="E150" s="193"/>
      <c r="F150" s="194"/>
      <c r="G150" s="266"/>
      <c r="H150" s="195"/>
      <c r="I150" s="234"/>
      <c r="J150" s="194"/>
      <c r="K150" s="196" t="str">
        <f>IFERROR(INDEX('Price List'!$A$23:$C$28,MATCH(D150,'Price List'!$A$23:$A$28,0),2)*G150,"")</f>
        <v/>
      </c>
      <c r="L150" s="196" t="str">
        <f>IFERROR(INDEX('Price List'!$A$23:$C$28,MATCH(D150,'Price List'!$A$23:$A$28,0),3)/12*G150,"")</f>
        <v/>
      </c>
      <c r="M150" s="12"/>
      <c r="N150" s="61"/>
      <c r="BW150" s="75"/>
      <c r="BX150" s="76"/>
      <c r="BY150" s="77"/>
      <c r="BZ150" s="75"/>
      <c r="CA150" s="78"/>
      <c r="CB150" s="79"/>
      <c r="CC150" s="80"/>
      <c r="CD150" s="75"/>
      <c r="CE150" s="80"/>
      <c r="CF150" s="81"/>
      <c r="CG150" s="81"/>
    </row>
    <row r="151" spans="2:85" ht="26.25" customHeight="1" x14ac:dyDescent="0.2">
      <c r="B151" s="7"/>
      <c r="C151" s="192">
        <v>134</v>
      </c>
      <c r="D151" s="188"/>
      <c r="E151" s="193"/>
      <c r="F151" s="194"/>
      <c r="G151" s="266"/>
      <c r="H151" s="195"/>
      <c r="I151" s="234"/>
      <c r="J151" s="194"/>
      <c r="K151" s="196" t="str">
        <f>IFERROR(INDEX('Price List'!$A$23:$C$28,MATCH(D151,'Price List'!$A$23:$A$28,0),2)*G151,"")</f>
        <v/>
      </c>
      <c r="L151" s="196" t="str">
        <f>IFERROR(INDEX('Price List'!$A$23:$C$28,MATCH(D151,'Price List'!$A$23:$A$28,0),3)/12*G151,"")</f>
        <v/>
      </c>
      <c r="M151" s="12"/>
      <c r="N151" s="61"/>
      <c r="BW151" s="75"/>
      <c r="BX151" s="76"/>
      <c r="BY151" s="77"/>
      <c r="BZ151" s="75"/>
      <c r="CA151" s="78"/>
      <c r="CB151" s="79"/>
      <c r="CC151" s="80"/>
      <c r="CD151" s="75"/>
      <c r="CE151" s="80"/>
      <c r="CF151" s="81"/>
      <c r="CG151" s="81"/>
    </row>
    <row r="152" spans="2:85" ht="26.25" customHeight="1" x14ac:dyDescent="0.2">
      <c r="B152" s="7"/>
      <c r="C152" s="192">
        <v>135</v>
      </c>
      <c r="D152" s="188"/>
      <c r="E152" s="193"/>
      <c r="F152" s="194"/>
      <c r="G152" s="266"/>
      <c r="H152" s="195"/>
      <c r="I152" s="234"/>
      <c r="J152" s="194"/>
      <c r="K152" s="196" t="str">
        <f>IFERROR(INDEX('Price List'!$A$23:$C$28,MATCH(D152,'Price List'!$A$23:$A$28,0),2)*G152,"")</f>
        <v/>
      </c>
      <c r="L152" s="196" t="str">
        <f>IFERROR(INDEX('Price List'!$A$23:$C$28,MATCH(D152,'Price List'!$A$23:$A$28,0),3)/12*G152,"")</f>
        <v/>
      </c>
      <c r="M152" s="12"/>
      <c r="N152" s="61"/>
      <c r="BW152" s="75"/>
      <c r="BX152" s="76"/>
      <c r="BY152" s="77"/>
      <c r="BZ152" s="75"/>
      <c r="CA152" s="78"/>
      <c r="CB152" s="79"/>
      <c r="CC152" s="80"/>
      <c r="CD152" s="75"/>
      <c r="CE152" s="80"/>
      <c r="CF152" s="81"/>
      <c r="CG152" s="81"/>
    </row>
    <row r="153" spans="2:85" ht="26.25" customHeight="1" x14ac:dyDescent="0.2">
      <c r="B153" s="7"/>
      <c r="C153" s="192">
        <v>136</v>
      </c>
      <c r="D153" s="188"/>
      <c r="E153" s="193"/>
      <c r="F153" s="194"/>
      <c r="G153" s="266"/>
      <c r="H153" s="195"/>
      <c r="I153" s="234"/>
      <c r="J153" s="194"/>
      <c r="K153" s="196" t="str">
        <f>IFERROR(INDEX('Price List'!$A$23:$C$28,MATCH(D153,'Price List'!$A$23:$A$28,0),2)*G153,"")</f>
        <v/>
      </c>
      <c r="L153" s="196" t="str">
        <f>IFERROR(INDEX('Price List'!$A$23:$C$28,MATCH(D153,'Price List'!$A$23:$A$28,0),3)/12*G153,"")</f>
        <v/>
      </c>
      <c r="M153" s="12"/>
      <c r="N153" s="61"/>
      <c r="BW153" s="75"/>
      <c r="BX153" s="76"/>
      <c r="BY153" s="77"/>
      <c r="BZ153" s="75"/>
      <c r="CA153" s="78"/>
      <c r="CB153" s="79"/>
      <c r="CC153" s="80"/>
      <c r="CD153" s="75"/>
      <c r="CE153" s="80"/>
      <c r="CF153" s="81"/>
      <c r="CG153" s="81"/>
    </row>
    <row r="154" spans="2:85" ht="26.25" customHeight="1" x14ac:dyDescent="0.2">
      <c r="B154" s="7"/>
      <c r="C154" s="192">
        <v>137</v>
      </c>
      <c r="D154" s="188"/>
      <c r="E154" s="193"/>
      <c r="F154" s="194"/>
      <c r="G154" s="266"/>
      <c r="H154" s="195"/>
      <c r="I154" s="234"/>
      <c r="J154" s="194"/>
      <c r="K154" s="196" t="str">
        <f>IFERROR(INDEX('Price List'!$A$23:$C$28,MATCH(D154,'Price List'!$A$23:$A$28,0),2)*G154,"")</f>
        <v/>
      </c>
      <c r="L154" s="196" t="str">
        <f>IFERROR(INDEX('Price List'!$A$23:$C$28,MATCH(D154,'Price List'!$A$23:$A$28,0),3)/12*G154,"")</f>
        <v/>
      </c>
      <c r="M154" s="12"/>
      <c r="N154" s="61"/>
      <c r="BW154" s="75"/>
      <c r="BX154" s="76"/>
      <c r="BY154" s="77"/>
      <c r="BZ154" s="75"/>
      <c r="CA154" s="78"/>
      <c r="CB154" s="79"/>
      <c r="CC154" s="80"/>
      <c r="CD154" s="75"/>
      <c r="CE154" s="80"/>
      <c r="CF154" s="81"/>
      <c r="CG154" s="81"/>
    </row>
    <row r="155" spans="2:85" ht="26.25" customHeight="1" x14ac:dyDescent="0.2">
      <c r="B155" s="7"/>
      <c r="C155" s="192">
        <v>138</v>
      </c>
      <c r="D155" s="188"/>
      <c r="E155" s="193"/>
      <c r="F155" s="194"/>
      <c r="G155" s="266"/>
      <c r="H155" s="195"/>
      <c r="I155" s="234"/>
      <c r="J155" s="194"/>
      <c r="K155" s="196" t="str">
        <f>IFERROR(INDEX('Price List'!$A$23:$C$28,MATCH(D155,'Price List'!$A$23:$A$28,0),2)*G155,"")</f>
        <v/>
      </c>
      <c r="L155" s="196" t="str">
        <f>IFERROR(INDEX('Price List'!$A$23:$C$28,MATCH(D155,'Price List'!$A$23:$A$28,0),3)/12*G155,"")</f>
        <v/>
      </c>
      <c r="M155" s="12"/>
      <c r="N155" s="61"/>
      <c r="BW155" s="75"/>
      <c r="BX155" s="76"/>
      <c r="BY155" s="77"/>
      <c r="BZ155" s="75"/>
      <c r="CA155" s="78"/>
      <c r="CB155" s="79"/>
      <c r="CC155" s="80"/>
      <c r="CD155" s="75"/>
      <c r="CE155" s="80"/>
      <c r="CF155" s="81"/>
      <c r="CG155" s="81"/>
    </row>
    <row r="156" spans="2:85" ht="26.25" customHeight="1" x14ac:dyDescent="0.2">
      <c r="B156" s="7"/>
      <c r="C156" s="192">
        <v>139</v>
      </c>
      <c r="D156" s="188"/>
      <c r="E156" s="193"/>
      <c r="F156" s="194"/>
      <c r="G156" s="266"/>
      <c r="H156" s="195"/>
      <c r="I156" s="234"/>
      <c r="J156" s="194"/>
      <c r="K156" s="196" t="str">
        <f>IFERROR(INDEX('Price List'!$A$23:$C$28,MATCH(D156,'Price List'!$A$23:$A$28,0),2)*G156,"")</f>
        <v/>
      </c>
      <c r="L156" s="196" t="str">
        <f>IFERROR(INDEX('Price List'!$A$23:$C$28,MATCH(D156,'Price List'!$A$23:$A$28,0),3)/12*G156,"")</f>
        <v/>
      </c>
      <c r="M156" s="12"/>
      <c r="N156" s="61"/>
      <c r="BW156" s="75"/>
      <c r="BX156" s="76"/>
      <c r="BY156" s="77"/>
      <c r="BZ156" s="75"/>
      <c r="CA156" s="78"/>
      <c r="CB156" s="79"/>
      <c r="CC156" s="80"/>
      <c r="CD156" s="75"/>
      <c r="CE156" s="80"/>
      <c r="CF156" s="81"/>
      <c r="CG156" s="81"/>
    </row>
    <row r="157" spans="2:85" ht="26.25" customHeight="1" x14ac:dyDescent="0.2">
      <c r="B157" s="7"/>
      <c r="C157" s="192">
        <v>140</v>
      </c>
      <c r="D157" s="188"/>
      <c r="E157" s="193"/>
      <c r="F157" s="194"/>
      <c r="G157" s="266"/>
      <c r="H157" s="195"/>
      <c r="I157" s="234"/>
      <c r="J157" s="194"/>
      <c r="K157" s="196" t="str">
        <f>IFERROR(INDEX('Price List'!$A$23:$C$28,MATCH(D157,'Price List'!$A$23:$A$28,0),2)*G157,"")</f>
        <v/>
      </c>
      <c r="L157" s="196" t="str">
        <f>IFERROR(INDEX('Price List'!$A$23:$C$28,MATCH(D157,'Price List'!$A$23:$A$28,0),3)/12*G157,"")</f>
        <v/>
      </c>
      <c r="M157" s="12"/>
      <c r="N157" s="61"/>
      <c r="BW157" s="75"/>
      <c r="BX157" s="76"/>
      <c r="BY157" s="77"/>
      <c r="BZ157" s="75"/>
      <c r="CA157" s="78"/>
      <c r="CB157" s="79"/>
      <c r="CC157" s="80"/>
      <c r="CD157" s="75"/>
      <c r="CE157" s="80"/>
      <c r="CF157" s="81"/>
      <c r="CG157" s="81"/>
    </row>
    <row r="158" spans="2:85" ht="26.25" customHeight="1" x14ac:dyDescent="0.2">
      <c r="B158" s="7"/>
      <c r="C158" s="192">
        <v>141</v>
      </c>
      <c r="D158" s="188"/>
      <c r="E158" s="193"/>
      <c r="F158" s="194"/>
      <c r="G158" s="266"/>
      <c r="H158" s="195"/>
      <c r="I158" s="234"/>
      <c r="J158" s="194"/>
      <c r="K158" s="196" t="str">
        <f>IFERROR(INDEX('Price List'!$A$23:$C$28,MATCH(D158,'Price List'!$A$23:$A$28,0),2)*G158,"")</f>
        <v/>
      </c>
      <c r="L158" s="196" t="str">
        <f>IFERROR(INDEX('Price List'!$A$23:$C$28,MATCH(D158,'Price List'!$A$23:$A$28,0),3)/12*G158,"")</f>
        <v/>
      </c>
      <c r="M158" s="12"/>
      <c r="N158" s="61"/>
      <c r="BW158" s="75"/>
      <c r="BX158" s="76"/>
      <c r="BY158" s="77"/>
      <c r="BZ158" s="75"/>
      <c r="CA158" s="78"/>
      <c r="CB158" s="79"/>
      <c r="CC158" s="80"/>
      <c r="CD158" s="75"/>
      <c r="CE158" s="80"/>
      <c r="CF158" s="81"/>
      <c r="CG158" s="81"/>
    </row>
    <row r="159" spans="2:85" ht="26.25" customHeight="1" x14ac:dyDescent="0.2">
      <c r="B159" s="7"/>
      <c r="C159" s="192">
        <v>142</v>
      </c>
      <c r="D159" s="188"/>
      <c r="E159" s="193"/>
      <c r="F159" s="194"/>
      <c r="G159" s="266"/>
      <c r="H159" s="195"/>
      <c r="I159" s="234"/>
      <c r="J159" s="194"/>
      <c r="K159" s="196" t="str">
        <f>IFERROR(INDEX('Price List'!$A$23:$C$28,MATCH(D159,'Price List'!$A$23:$A$28,0),2)*G159,"")</f>
        <v/>
      </c>
      <c r="L159" s="196" t="str">
        <f>IFERROR(INDEX('Price List'!$A$23:$C$28,MATCH(D159,'Price List'!$A$23:$A$28,0),3)/12*G159,"")</f>
        <v/>
      </c>
      <c r="M159" s="12"/>
      <c r="N159" s="61"/>
      <c r="BW159" s="75"/>
      <c r="BX159" s="76"/>
      <c r="BY159" s="77"/>
      <c r="BZ159" s="75"/>
      <c r="CA159" s="78"/>
      <c r="CB159" s="79"/>
      <c r="CC159" s="80"/>
      <c r="CD159" s="75"/>
      <c r="CE159" s="80"/>
      <c r="CF159" s="81"/>
      <c r="CG159" s="81"/>
    </row>
    <row r="160" spans="2:85" ht="26.25" customHeight="1" x14ac:dyDescent="0.2">
      <c r="B160" s="7"/>
      <c r="C160" s="192">
        <v>143</v>
      </c>
      <c r="D160" s="188"/>
      <c r="E160" s="193"/>
      <c r="F160" s="194"/>
      <c r="G160" s="266"/>
      <c r="H160" s="195"/>
      <c r="I160" s="234"/>
      <c r="J160" s="194"/>
      <c r="K160" s="196" t="str">
        <f>IFERROR(INDEX('Price List'!$A$23:$C$28,MATCH(D160,'Price List'!$A$23:$A$28,0),2)*G160,"")</f>
        <v/>
      </c>
      <c r="L160" s="196" t="str">
        <f>IFERROR(INDEX('Price List'!$A$23:$C$28,MATCH(D160,'Price List'!$A$23:$A$28,0),3)/12*G160,"")</f>
        <v/>
      </c>
      <c r="M160" s="12"/>
      <c r="N160" s="61"/>
      <c r="BW160" s="75"/>
      <c r="BX160" s="76"/>
      <c r="BY160" s="77"/>
      <c r="BZ160" s="75"/>
      <c r="CA160" s="78"/>
      <c r="CB160" s="79"/>
      <c r="CC160" s="80"/>
      <c r="CD160" s="75"/>
      <c r="CE160" s="80"/>
      <c r="CF160" s="81"/>
      <c r="CG160" s="81"/>
    </row>
    <row r="161" spans="2:85" ht="26.25" customHeight="1" x14ac:dyDescent="0.2">
      <c r="B161" s="7"/>
      <c r="C161" s="192">
        <v>144</v>
      </c>
      <c r="D161" s="188"/>
      <c r="E161" s="193"/>
      <c r="F161" s="194"/>
      <c r="G161" s="266"/>
      <c r="H161" s="195"/>
      <c r="I161" s="234"/>
      <c r="J161" s="194"/>
      <c r="K161" s="196" t="str">
        <f>IFERROR(INDEX('Price List'!$A$23:$C$28,MATCH(D161,'Price List'!$A$23:$A$28,0),2)*G161,"")</f>
        <v/>
      </c>
      <c r="L161" s="196" t="str">
        <f>IFERROR(INDEX('Price List'!$A$23:$C$28,MATCH(D161,'Price List'!$A$23:$A$28,0),3)/12*G161,"")</f>
        <v/>
      </c>
      <c r="M161" s="12"/>
      <c r="N161" s="61"/>
      <c r="BW161" s="75"/>
      <c r="BX161" s="76"/>
      <c r="BY161" s="77"/>
      <c r="BZ161" s="75"/>
      <c r="CA161" s="78"/>
      <c r="CB161" s="79"/>
      <c r="CC161" s="80"/>
      <c r="CD161" s="75"/>
      <c r="CE161" s="80"/>
      <c r="CF161" s="81"/>
      <c r="CG161" s="81"/>
    </row>
    <row r="162" spans="2:85" ht="26.25" customHeight="1" x14ac:dyDescent="0.2">
      <c r="B162" s="7"/>
      <c r="C162" s="192">
        <v>145</v>
      </c>
      <c r="D162" s="188"/>
      <c r="E162" s="193"/>
      <c r="F162" s="194"/>
      <c r="G162" s="266"/>
      <c r="H162" s="195"/>
      <c r="I162" s="234"/>
      <c r="J162" s="194"/>
      <c r="K162" s="196" t="str">
        <f>IFERROR(INDEX('Price List'!$A$23:$C$28,MATCH(D162,'Price List'!$A$23:$A$28,0),2)*G162,"")</f>
        <v/>
      </c>
      <c r="L162" s="196" t="str">
        <f>IFERROR(INDEX('Price List'!$A$23:$C$28,MATCH(D162,'Price List'!$A$23:$A$28,0),3)/12*G162,"")</f>
        <v/>
      </c>
      <c r="M162" s="12"/>
      <c r="N162" s="61"/>
      <c r="BW162" s="75"/>
      <c r="BX162" s="76"/>
      <c r="BY162" s="77"/>
      <c r="BZ162" s="75"/>
      <c r="CA162" s="78"/>
      <c r="CB162" s="79"/>
      <c r="CC162" s="80"/>
      <c r="CD162" s="75"/>
      <c r="CE162" s="80"/>
      <c r="CF162" s="81"/>
      <c r="CG162" s="81"/>
    </row>
    <row r="163" spans="2:85" ht="26.25" customHeight="1" x14ac:dyDescent="0.2">
      <c r="B163" s="7"/>
      <c r="C163" s="192">
        <v>146</v>
      </c>
      <c r="D163" s="188"/>
      <c r="E163" s="193"/>
      <c r="F163" s="194"/>
      <c r="G163" s="266"/>
      <c r="H163" s="195"/>
      <c r="I163" s="234"/>
      <c r="J163" s="194"/>
      <c r="K163" s="196" t="str">
        <f>IFERROR(INDEX('Price List'!$A$23:$C$28,MATCH(D163,'Price List'!$A$23:$A$28,0),2)*G163,"")</f>
        <v/>
      </c>
      <c r="L163" s="196" t="str">
        <f>IFERROR(INDEX('Price List'!$A$23:$C$28,MATCH(D163,'Price List'!$A$23:$A$28,0),3)/12*G163,"")</f>
        <v/>
      </c>
      <c r="M163" s="12"/>
      <c r="N163" s="61"/>
      <c r="BW163" s="75"/>
      <c r="BX163" s="76"/>
      <c r="BY163" s="77"/>
      <c r="BZ163" s="75"/>
      <c r="CA163" s="78"/>
      <c r="CB163" s="79"/>
      <c r="CC163" s="80"/>
      <c r="CD163" s="75"/>
      <c r="CE163" s="80"/>
      <c r="CF163" s="81"/>
      <c r="CG163" s="81"/>
    </row>
    <row r="164" spans="2:85" ht="26.25" customHeight="1" x14ac:dyDescent="0.2">
      <c r="B164" s="7"/>
      <c r="C164" s="192">
        <v>147</v>
      </c>
      <c r="D164" s="188"/>
      <c r="E164" s="193"/>
      <c r="F164" s="194"/>
      <c r="G164" s="266"/>
      <c r="H164" s="195"/>
      <c r="I164" s="234"/>
      <c r="J164" s="194"/>
      <c r="K164" s="196" t="str">
        <f>IFERROR(INDEX('Price List'!$A$23:$C$28,MATCH(D164,'Price List'!$A$23:$A$28,0),2)*G164,"")</f>
        <v/>
      </c>
      <c r="L164" s="196" t="str">
        <f>IFERROR(INDEX('Price List'!$A$23:$C$28,MATCH(D164,'Price List'!$A$23:$A$28,0),3)/12*G164,"")</f>
        <v/>
      </c>
      <c r="M164" s="12"/>
      <c r="N164" s="61"/>
      <c r="BW164" s="75"/>
      <c r="BX164" s="76"/>
      <c r="BY164" s="77"/>
      <c r="BZ164" s="75"/>
      <c r="CA164" s="78"/>
      <c r="CB164" s="79"/>
      <c r="CC164" s="80"/>
      <c r="CD164" s="75"/>
      <c r="CE164" s="80"/>
      <c r="CF164" s="81"/>
      <c r="CG164" s="81"/>
    </row>
    <row r="165" spans="2:85" ht="26.25" customHeight="1" x14ac:dyDescent="0.2">
      <c r="B165" s="7"/>
      <c r="C165" s="192">
        <v>148</v>
      </c>
      <c r="D165" s="188"/>
      <c r="E165" s="193"/>
      <c r="F165" s="194"/>
      <c r="G165" s="266"/>
      <c r="H165" s="195"/>
      <c r="I165" s="234"/>
      <c r="J165" s="194"/>
      <c r="K165" s="196" t="str">
        <f>IFERROR(INDEX('Price List'!$A$23:$C$28,MATCH(D165,'Price List'!$A$23:$A$28,0),2)*G165,"")</f>
        <v/>
      </c>
      <c r="L165" s="196" t="str">
        <f>IFERROR(INDEX('Price List'!$A$23:$C$28,MATCH(D165,'Price List'!$A$23:$A$28,0),3)/12*G165,"")</f>
        <v/>
      </c>
      <c r="M165" s="12"/>
      <c r="N165" s="61"/>
      <c r="BW165" s="75"/>
      <c r="BX165" s="76"/>
      <c r="BY165" s="77"/>
      <c r="BZ165" s="75"/>
      <c r="CA165" s="78"/>
      <c r="CB165" s="79"/>
      <c r="CC165" s="80"/>
      <c r="CD165" s="75"/>
      <c r="CE165" s="80"/>
      <c r="CF165" s="81"/>
      <c r="CG165" s="81"/>
    </row>
    <row r="166" spans="2:85" ht="26.25" customHeight="1" x14ac:dyDescent="0.2">
      <c r="B166" s="7"/>
      <c r="C166" s="192">
        <v>149</v>
      </c>
      <c r="D166" s="188"/>
      <c r="E166" s="193"/>
      <c r="F166" s="194"/>
      <c r="G166" s="266"/>
      <c r="H166" s="195"/>
      <c r="I166" s="234"/>
      <c r="J166" s="194"/>
      <c r="K166" s="196" t="str">
        <f>IFERROR(INDEX('Price List'!$A$23:$C$28,MATCH(D166,'Price List'!$A$23:$A$28,0),2)*G166,"")</f>
        <v/>
      </c>
      <c r="L166" s="196" t="str">
        <f>IFERROR(INDEX('Price List'!$A$23:$C$28,MATCH(D166,'Price List'!$A$23:$A$28,0),3)/12*G166,"")</f>
        <v/>
      </c>
      <c r="M166" s="12"/>
      <c r="N166" s="61"/>
      <c r="BW166" s="75"/>
      <c r="BX166" s="76"/>
      <c r="BY166" s="77"/>
      <c r="BZ166" s="75"/>
      <c r="CA166" s="78"/>
      <c r="CB166" s="79"/>
      <c r="CC166" s="80"/>
      <c r="CD166" s="75"/>
      <c r="CE166" s="80"/>
      <c r="CF166" s="81"/>
      <c r="CG166" s="81"/>
    </row>
    <row r="167" spans="2:85" ht="26.25" customHeight="1" x14ac:dyDescent="0.2">
      <c r="B167" s="7"/>
      <c r="C167" s="192">
        <v>150</v>
      </c>
      <c r="D167" s="188"/>
      <c r="E167" s="193"/>
      <c r="F167" s="194"/>
      <c r="G167" s="266"/>
      <c r="H167" s="195"/>
      <c r="I167" s="234"/>
      <c r="J167" s="194"/>
      <c r="K167" s="196" t="str">
        <f>IFERROR(INDEX('Price List'!$A$23:$C$28,MATCH(D167,'Price List'!$A$23:$A$28,0),2)*G167,"")</f>
        <v/>
      </c>
      <c r="L167" s="196" t="str">
        <f>IFERROR(INDEX('Price List'!$A$23:$C$28,MATCH(D167,'Price List'!$A$23:$A$28,0),3)/12*G167,"")</f>
        <v/>
      </c>
      <c r="M167" s="12"/>
      <c r="N167" s="61"/>
      <c r="BW167" s="75"/>
      <c r="BX167" s="76"/>
      <c r="BY167" s="77"/>
      <c r="BZ167" s="75"/>
      <c r="CA167" s="78"/>
      <c r="CB167" s="79"/>
      <c r="CC167" s="80"/>
      <c r="CD167" s="75"/>
      <c r="CE167" s="80"/>
      <c r="CF167" s="81"/>
      <c r="CG167" s="81"/>
    </row>
    <row r="168" spans="2:85" ht="26.25" customHeight="1" x14ac:dyDescent="0.2">
      <c r="B168" s="7"/>
      <c r="C168" s="192">
        <v>151</v>
      </c>
      <c r="D168" s="188"/>
      <c r="E168" s="193"/>
      <c r="F168" s="194"/>
      <c r="G168" s="266"/>
      <c r="H168" s="195"/>
      <c r="I168" s="234"/>
      <c r="J168" s="194"/>
      <c r="K168" s="196" t="str">
        <f>IFERROR(INDEX('Price List'!$A$23:$C$28,MATCH(D168,'Price List'!$A$23:$A$28,0),2)*G168,"")</f>
        <v/>
      </c>
      <c r="L168" s="196" t="str">
        <f>IFERROR(INDEX('Price List'!$A$23:$C$28,MATCH(D168,'Price List'!$A$23:$A$28,0),3)/12*G168,"")</f>
        <v/>
      </c>
      <c r="M168" s="12"/>
      <c r="N168" s="61"/>
      <c r="BW168" s="75"/>
      <c r="BX168" s="76"/>
      <c r="BY168" s="77"/>
      <c r="BZ168" s="75"/>
      <c r="CA168" s="78"/>
      <c r="CB168" s="79"/>
      <c r="CC168" s="80"/>
      <c r="CD168" s="75"/>
      <c r="CE168" s="80"/>
      <c r="CF168" s="81"/>
      <c r="CG168" s="81"/>
    </row>
    <row r="169" spans="2:85" ht="26.25" customHeight="1" x14ac:dyDescent="0.2">
      <c r="B169" s="7"/>
      <c r="C169" s="192">
        <v>152</v>
      </c>
      <c r="D169" s="188"/>
      <c r="E169" s="193"/>
      <c r="F169" s="194"/>
      <c r="G169" s="266"/>
      <c r="H169" s="195"/>
      <c r="I169" s="234"/>
      <c r="J169" s="194"/>
      <c r="K169" s="196" t="str">
        <f>IFERROR(INDEX('Price List'!$A$23:$C$28,MATCH(D169,'Price List'!$A$23:$A$28,0),2)*G169,"")</f>
        <v/>
      </c>
      <c r="L169" s="196" t="str">
        <f>IFERROR(INDEX('Price List'!$A$23:$C$28,MATCH(D169,'Price List'!$A$23:$A$28,0),3)/12*G169,"")</f>
        <v/>
      </c>
      <c r="M169" s="12"/>
      <c r="N169" s="61"/>
      <c r="BW169" s="75"/>
      <c r="BX169" s="76"/>
      <c r="BY169" s="77"/>
      <c r="BZ169" s="75"/>
      <c r="CA169" s="78"/>
      <c r="CB169" s="79"/>
      <c r="CC169" s="80"/>
      <c r="CD169" s="75"/>
      <c r="CE169" s="80"/>
      <c r="CF169" s="81"/>
      <c r="CG169" s="81"/>
    </row>
    <row r="170" spans="2:85" ht="26.25" customHeight="1" x14ac:dyDescent="0.2">
      <c r="B170" s="7"/>
      <c r="C170" s="192">
        <v>153</v>
      </c>
      <c r="D170" s="188"/>
      <c r="E170" s="193"/>
      <c r="F170" s="194"/>
      <c r="G170" s="266"/>
      <c r="H170" s="195"/>
      <c r="I170" s="234"/>
      <c r="J170" s="194"/>
      <c r="K170" s="196" t="str">
        <f>IFERROR(INDEX('Price List'!$A$23:$C$28,MATCH(D170,'Price List'!$A$23:$A$28,0),2)*G170,"")</f>
        <v/>
      </c>
      <c r="L170" s="196" t="str">
        <f>IFERROR(INDEX('Price List'!$A$23:$C$28,MATCH(D170,'Price List'!$A$23:$A$28,0),3)/12*G170,"")</f>
        <v/>
      </c>
      <c r="M170" s="12"/>
      <c r="N170" s="61"/>
      <c r="BW170" s="75"/>
      <c r="BX170" s="76"/>
      <c r="BY170" s="77"/>
      <c r="BZ170" s="75"/>
      <c r="CA170" s="78"/>
      <c r="CB170" s="79"/>
      <c r="CC170" s="80"/>
      <c r="CD170" s="75"/>
      <c r="CE170" s="80"/>
      <c r="CF170" s="81"/>
      <c r="CG170" s="81"/>
    </row>
    <row r="171" spans="2:85" ht="26.25" customHeight="1" x14ac:dyDescent="0.2">
      <c r="B171" s="7"/>
      <c r="C171" s="192">
        <v>154</v>
      </c>
      <c r="D171" s="188"/>
      <c r="E171" s="193"/>
      <c r="F171" s="194"/>
      <c r="G171" s="266"/>
      <c r="H171" s="195"/>
      <c r="I171" s="234"/>
      <c r="J171" s="194"/>
      <c r="K171" s="196" t="str">
        <f>IFERROR(INDEX('Price List'!$A$23:$C$28,MATCH(D171,'Price List'!$A$23:$A$28,0),2)*G171,"")</f>
        <v/>
      </c>
      <c r="L171" s="196" t="str">
        <f>IFERROR(INDEX('Price List'!$A$23:$C$28,MATCH(D171,'Price List'!$A$23:$A$28,0),3)/12*G171,"")</f>
        <v/>
      </c>
      <c r="M171" s="12"/>
      <c r="N171" s="61"/>
      <c r="BW171" s="75"/>
      <c r="BX171" s="76"/>
      <c r="BY171" s="77"/>
      <c r="BZ171" s="75"/>
      <c r="CA171" s="78"/>
      <c r="CB171" s="79"/>
      <c r="CC171" s="80"/>
      <c r="CD171" s="75"/>
      <c r="CE171" s="80"/>
      <c r="CF171" s="81"/>
      <c r="CG171" s="81"/>
    </row>
    <row r="172" spans="2:85" ht="26.25" customHeight="1" x14ac:dyDescent="0.2">
      <c r="B172" s="7"/>
      <c r="C172" s="192">
        <v>155</v>
      </c>
      <c r="D172" s="188"/>
      <c r="E172" s="193"/>
      <c r="F172" s="194"/>
      <c r="G172" s="266"/>
      <c r="H172" s="195"/>
      <c r="I172" s="234"/>
      <c r="J172" s="194"/>
      <c r="K172" s="196" t="str">
        <f>IFERROR(INDEX('Price List'!$A$23:$C$28,MATCH(D172,'Price List'!$A$23:$A$28,0),2)*G172,"")</f>
        <v/>
      </c>
      <c r="L172" s="196" t="str">
        <f>IFERROR(INDEX('Price List'!$A$23:$C$28,MATCH(D172,'Price List'!$A$23:$A$28,0),3)/12*G172,"")</f>
        <v/>
      </c>
      <c r="M172" s="12"/>
      <c r="N172" s="61"/>
      <c r="BW172" s="75"/>
      <c r="BX172" s="76"/>
      <c r="BY172" s="77"/>
      <c r="BZ172" s="75"/>
      <c r="CA172" s="78"/>
      <c r="CB172" s="79"/>
      <c r="CC172" s="80"/>
      <c r="CD172" s="75"/>
      <c r="CE172" s="80"/>
      <c r="CF172" s="81"/>
      <c r="CG172" s="81"/>
    </row>
    <row r="173" spans="2:85" ht="26.25" customHeight="1" x14ac:dyDescent="0.2">
      <c r="B173" s="7"/>
      <c r="C173" s="192">
        <v>156</v>
      </c>
      <c r="D173" s="188"/>
      <c r="E173" s="193"/>
      <c r="F173" s="194"/>
      <c r="G173" s="266"/>
      <c r="H173" s="195"/>
      <c r="I173" s="234"/>
      <c r="J173" s="194"/>
      <c r="K173" s="196" t="str">
        <f>IFERROR(INDEX('Price List'!$A$23:$C$28,MATCH(D173,'Price List'!$A$23:$A$28,0),2)*G173,"")</f>
        <v/>
      </c>
      <c r="L173" s="196" t="str">
        <f>IFERROR(INDEX('Price List'!$A$23:$C$28,MATCH(D173,'Price List'!$A$23:$A$28,0),3)/12*G173,"")</f>
        <v/>
      </c>
      <c r="M173" s="12"/>
      <c r="N173" s="61"/>
      <c r="BW173" s="75"/>
      <c r="BX173" s="76"/>
      <c r="BY173" s="77"/>
      <c r="BZ173" s="75"/>
      <c r="CA173" s="78"/>
      <c r="CB173" s="79"/>
      <c r="CC173" s="80"/>
      <c r="CD173" s="75"/>
      <c r="CE173" s="80"/>
      <c r="CF173" s="81"/>
      <c r="CG173" s="81"/>
    </row>
    <row r="174" spans="2:85" ht="26.25" customHeight="1" x14ac:dyDescent="0.2">
      <c r="B174" s="7"/>
      <c r="C174" s="192">
        <v>157</v>
      </c>
      <c r="D174" s="188"/>
      <c r="E174" s="193"/>
      <c r="F174" s="194"/>
      <c r="G174" s="266"/>
      <c r="H174" s="195"/>
      <c r="I174" s="234"/>
      <c r="J174" s="194"/>
      <c r="K174" s="196" t="str">
        <f>IFERROR(INDEX('Price List'!$A$23:$C$28,MATCH(D174,'Price List'!$A$23:$A$28,0),2)*G174,"")</f>
        <v/>
      </c>
      <c r="L174" s="196" t="str">
        <f>IFERROR(INDEX('Price List'!$A$23:$C$28,MATCH(D174,'Price List'!$A$23:$A$28,0),3)/12*G174,"")</f>
        <v/>
      </c>
      <c r="M174" s="12"/>
      <c r="N174" s="61"/>
      <c r="BW174" s="75"/>
      <c r="BX174" s="76"/>
      <c r="BY174" s="77"/>
      <c r="BZ174" s="75"/>
      <c r="CA174" s="78"/>
      <c r="CB174" s="79"/>
      <c r="CC174" s="80"/>
      <c r="CD174" s="75"/>
      <c r="CE174" s="80"/>
      <c r="CF174" s="81"/>
      <c r="CG174" s="81"/>
    </row>
    <row r="175" spans="2:85" ht="26.25" customHeight="1" x14ac:dyDescent="0.2">
      <c r="B175" s="7"/>
      <c r="C175" s="192">
        <v>158</v>
      </c>
      <c r="D175" s="188"/>
      <c r="E175" s="193"/>
      <c r="F175" s="194"/>
      <c r="G175" s="266"/>
      <c r="H175" s="195"/>
      <c r="I175" s="234"/>
      <c r="J175" s="194"/>
      <c r="K175" s="196" t="str">
        <f>IFERROR(INDEX('Price List'!$A$23:$C$28,MATCH(D175,'Price List'!$A$23:$A$28,0),2)*G175,"")</f>
        <v/>
      </c>
      <c r="L175" s="196" t="str">
        <f>IFERROR(INDEX('Price List'!$A$23:$C$28,MATCH(D175,'Price List'!$A$23:$A$28,0),3)/12*G175,"")</f>
        <v/>
      </c>
      <c r="M175" s="12"/>
      <c r="N175" s="61"/>
      <c r="BW175" s="75"/>
      <c r="BX175" s="76"/>
      <c r="BY175" s="77"/>
      <c r="BZ175" s="75"/>
      <c r="CA175" s="78"/>
      <c r="CB175" s="79"/>
      <c r="CC175" s="80"/>
      <c r="CD175" s="75"/>
      <c r="CE175" s="80"/>
      <c r="CF175" s="81"/>
      <c r="CG175" s="81"/>
    </row>
    <row r="176" spans="2:85" ht="26.25" customHeight="1" x14ac:dyDescent="0.2">
      <c r="B176" s="7"/>
      <c r="C176" s="192">
        <v>159</v>
      </c>
      <c r="D176" s="188"/>
      <c r="E176" s="193"/>
      <c r="F176" s="194"/>
      <c r="G176" s="266"/>
      <c r="H176" s="195"/>
      <c r="I176" s="234"/>
      <c r="J176" s="194"/>
      <c r="K176" s="196" t="str">
        <f>IFERROR(INDEX('Price List'!$A$23:$C$28,MATCH(D176,'Price List'!$A$23:$A$28,0),2)*G176,"")</f>
        <v/>
      </c>
      <c r="L176" s="196" t="str">
        <f>IFERROR(INDEX('Price List'!$A$23:$C$28,MATCH(D176,'Price List'!$A$23:$A$28,0),3)/12*G176,"")</f>
        <v/>
      </c>
      <c r="M176" s="12"/>
      <c r="N176" s="61"/>
      <c r="BW176" s="75"/>
      <c r="BX176" s="76"/>
      <c r="BY176" s="77"/>
      <c r="BZ176" s="75"/>
      <c r="CA176" s="78"/>
      <c r="CB176" s="79"/>
      <c r="CC176" s="80"/>
      <c r="CD176" s="75"/>
      <c r="CE176" s="80"/>
      <c r="CF176" s="81"/>
      <c r="CG176" s="81"/>
    </row>
    <row r="177" spans="2:85" ht="26.25" customHeight="1" x14ac:dyDescent="0.2">
      <c r="B177" s="7"/>
      <c r="C177" s="192">
        <v>160</v>
      </c>
      <c r="D177" s="188"/>
      <c r="E177" s="193"/>
      <c r="F177" s="194"/>
      <c r="G177" s="266"/>
      <c r="H177" s="195"/>
      <c r="I177" s="234"/>
      <c r="J177" s="194"/>
      <c r="K177" s="196" t="str">
        <f>IFERROR(INDEX('Price List'!$A$23:$C$28,MATCH(D177,'Price List'!$A$23:$A$28,0),2)*G177,"")</f>
        <v/>
      </c>
      <c r="L177" s="196" t="str">
        <f>IFERROR(INDEX('Price List'!$A$23:$C$28,MATCH(D177,'Price List'!$A$23:$A$28,0),3)/12*G177,"")</f>
        <v/>
      </c>
      <c r="M177" s="12"/>
      <c r="N177" s="61"/>
      <c r="BW177" s="75"/>
      <c r="BX177" s="76"/>
      <c r="BY177" s="77"/>
      <c r="BZ177" s="75"/>
      <c r="CA177" s="78"/>
      <c r="CB177" s="79"/>
      <c r="CC177" s="80"/>
      <c r="CD177" s="75"/>
      <c r="CE177" s="80"/>
      <c r="CF177" s="81"/>
      <c r="CG177" s="81"/>
    </row>
    <row r="178" spans="2:85" ht="26.25" customHeight="1" x14ac:dyDescent="0.2">
      <c r="B178" s="7"/>
      <c r="C178" s="192">
        <v>161</v>
      </c>
      <c r="D178" s="188"/>
      <c r="E178" s="193"/>
      <c r="F178" s="194"/>
      <c r="G178" s="266"/>
      <c r="H178" s="195"/>
      <c r="I178" s="234"/>
      <c r="J178" s="194"/>
      <c r="K178" s="196" t="str">
        <f>IFERROR(INDEX('Price List'!$A$23:$C$28,MATCH(D178,'Price List'!$A$23:$A$28,0),2)*G178,"")</f>
        <v/>
      </c>
      <c r="L178" s="196" t="str">
        <f>IFERROR(INDEX('Price List'!$A$23:$C$28,MATCH(D178,'Price List'!$A$23:$A$28,0),3)/12*G178,"")</f>
        <v/>
      </c>
      <c r="M178" s="12"/>
      <c r="N178" s="61"/>
      <c r="BW178" s="75"/>
      <c r="BX178" s="76"/>
      <c r="BY178" s="77"/>
      <c r="BZ178" s="75"/>
      <c r="CA178" s="78"/>
      <c r="CB178" s="79"/>
      <c r="CC178" s="80"/>
      <c r="CD178" s="75"/>
      <c r="CE178" s="80"/>
      <c r="CF178" s="81"/>
      <c r="CG178" s="81"/>
    </row>
    <row r="179" spans="2:85" ht="26.25" customHeight="1" x14ac:dyDescent="0.2">
      <c r="B179" s="7"/>
      <c r="C179" s="192">
        <v>162</v>
      </c>
      <c r="D179" s="188"/>
      <c r="E179" s="193"/>
      <c r="F179" s="194"/>
      <c r="G179" s="266"/>
      <c r="H179" s="195"/>
      <c r="I179" s="234"/>
      <c r="J179" s="194"/>
      <c r="K179" s="196" t="str">
        <f>IFERROR(INDEX('Price List'!$A$23:$C$28,MATCH(D179,'Price List'!$A$23:$A$28,0),2)*G179,"")</f>
        <v/>
      </c>
      <c r="L179" s="196" t="str">
        <f>IFERROR(INDEX('Price List'!$A$23:$C$28,MATCH(D179,'Price List'!$A$23:$A$28,0),3)/12*G179,"")</f>
        <v/>
      </c>
      <c r="M179" s="12"/>
      <c r="N179" s="61"/>
      <c r="BW179" s="75"/>
      <c r="BX179" s="76"/>
      <c r="BY179" s="77"/>
      <c r="BZ179" s="75"/>
      <c r="CA179" s="78"/>
      <c r="CB179" s="79"/>
      <c r="CC179" s="80"/>
      <c r="CD179" s="75"/>
      <c r="CE179" s="80"/>
      <c r="CF179" s="81"/>
      <c r="CG179" s="81"/>
    </row>
    <row r="180" spans="2:85" ht="26.25" customHeight="1" x14ac:dyDescent="0.2">
      <c r="B180" s="7"/>
      <c r="C180" s="192">
        <v>163</v>
      </c>
      <c r="D180" s="188"/>
      <c r="E180" s="193"/>
      <c r="F180" s="194"/>
      <c r="G180" s="266"/>
      <c r="H180" s="195"/>
      <c r="I180" s="234"/>
      <c r="J180" s="194"/>
      <c r="K180" s="196" t="str">
        <f>IFERROR(INDEX('Price List'!$A$23:$C$28,MATCH(D180,'Price List'!$A$23:$A$28,0),2)*G180,"")</f>
        <v/>
      </c>
      <c r="L180" s="196" t="str">
        <f>IFERROR(INDEX('Price List'!$A$23:$C$28,MATCH(D180,'Price List'!$A$23:$A$28,0),3)/12*G180,"")</f>
        <v/>
      </c>
      <c r="M180" s="12"/>
      <c r="N180" s="61"/>
      <c r="BW180" s="75"/>
      <c r="BX180" s="76"/>
      <c r="BY180" s="77"/>
      <c r="BZ180" s="75"/>
      <c r="CA180" s="78"/>
      <c r="CB180" s="79"/>
      <c r="CC180" s="80"/>
      <c r="CD180" s="75"/>
      <c r="CE180" s="80"/>
      <c r="CF180" s="81"/>
      <c r="CG180" s="81"/>
    </row>
    <row r="181" spans="2:85" ht="26.25" customHeight="1" x14ac:dyDescent="0.2">
      <c r="B181" s="7"/>
      <c r="C181" s="192">
        <v>164</v>
      </c>
      <c r="D181" s="188"/>
      <c r="E181" s="193"/>
      <c r="F181" s="194"/>
      <c r="G181" s="266"/>
      <c r="H181" s="195"/>
      <c r="I181" s="234"/>
      <c r="J181" s="194"/>
      <c r="K181" s="196" t="str">
        <f>IFERROR(INDEX('Price List'!$A$23:$C$28,MATCH(D181,'Price List'!$A$23:$A$28,0),2)*G181,"")</f>
        <v/>
      </c>
      <c r="L181" s="196" t="str">
        <f>IFERROR(INDEX('Price List'!$A$23:$C$28,MATCH(D181,'Price List'!$A$23:$A$28,0),3)/12*G181,"")</f>
        <v/>
      </c>
      <c r="M181" s="12"/>
      <c r="N181" s="61"/>
      <c r="BW181" s="75"/>
      <c r="BX181" s="76"/>
      <c r="BY181" s="77"/>
      <c r="BZ181" s="75"/>
      <c r="CA181" s="78"/>
      <c r="CB181" s="79"/>
      <c r="CC181" s="80"/>
      <c r="CD181" s="75"/>
      <c r="CE181" s="80"/>
      <c r="CF181" s="81"/>
      <c r="CG181" s="81"/>
    </row>
    <row r="182" spans="2:85" ht="26.25" customHeight="1" x14ac:dyDescent="0.2">
      <c r="B182" s="7"/>
      <c r="C182" s="192">
        <v>165</v>
      </c>
      <c r="D182" s="188"/>
      <c r="E182" s="193"/>
      <c r="F182" s="194"/>
      <c r="G182" s="266"/>
      <c r="H182" s="195"/>
      <c r="I182" s="234"/>
      <c r="J182" s="194"/>
      <c r="K182" s="196" t="str">
        <f>IFERROR(INDEX('Price List'!$A$23:$C$28,MATCH(D182,'Price List'!$A$23:$A$28,0),2)*G182,"")</f>
        <v/>
      </c>
      <c r="L182" s="196" t="str">
        <f>IFERROR(INDEX('Price List'!$A$23:$C$28,MATCH(D182,'Price List'!$A$23:$A$28,0),3)/12*G182,"")</f>
        <v/>
      </c>
      <c r="M182" s="12"/>
      <c r="N182" s="61"/>
      <c r="BW182" s="75"/>
      <c r="BX182" s="76"/>
      <c r="BY182" s="77"/>
      <c r="BZ182" s="75"/>
      <c r="CA182" s="78"/>
      <c r="CB182" s="79"/>
      <c r="CC182" s="80"/>
      <c r="CD182" s="75"/>
      <c r="CE182" s="80"/>
      <c r="CF182" s="81"/>
      <c r="CG182" s="81"/>
    </row>
    <row r="183" spans="2:85" ht="26.25" customHeight="1" x14ac:dyDescent="0.2">
      <c r="B183" s="7"/>
      <c r="C183" s="192">
        <v>166</v>
      </c>
      <c r="D183" s="188"/>
      <c r="E183" s="193"/>
      <c r="F183" s="194"/>
      <c r="G183" s="266"/>
      <c r="H183" s="195"/>
      <c r="I183" s="234"/>
      <c r="J183" s="194"/>
      <c r="K183" s="196" t="str">
        <f>IFERROR(INDEX('Price List'!$A$23:$C$28,MATCH(D183,'Price List'!$A$23:$A$28,0),2)*G183,"")</f>
        <v/>
      </c>
      <c r="L183" s="196" t="str">
        <f>IFERROR(INDEX('Price List'!$A$23:$C$28,MATCH(D183,'Price List'!$A$23:$A$28,0),3)/12*G183,"")</f>
        <v/>
      </c>
      <c r="M183" s="12"/>
      <c r="N183" s="61"/>
      <c r="BW183" s="75"/>
      <c r="BX183" s="76"/>
      <c r="BY183" s="77"/>
      <c r="BZ183" s="75"/>
      <c r="CA183" s="78"/>
      <c r="CB183" s="79"/>
      <c r="CC183" s="80"/>
      <c r="CD183" s="75"/>
      <c r="CE183" s="80"/>
      <c r="CF183" s="81"/>
      <c r="CG183" s="81"/>
    </row>
    <row r="184" spans="2:85" ht="26.25" customHeight="1" x14ac:dyDescent="0.2">
      <c r="B184" s="7"/>
      <c r="C184" s="192">
        <v>167</v>
      </c>
      <c r="D184" s="188"/>
      <c r="E184" s="193"/>
      <c r="F184" s="194"/>
      <c r="G184" s="266"/>
      <c r="H184" s="195"/>
      <c r="I184" s="234"/>
      <c r="J184" s="194"/>
      <c r="K184" s="196" t="str">
        <f>IFERROR(INDEX('Price List'!$A$23:$C$28,MATCH(D184,'Price List'!$A$23:$A$28,0),2)*G184,"")</f>
        <v/>
      </c>
      <c r="L184" s="196" t="str">
        <f>IFERROR(INDEX('Price List'!$A$23:$C$28,MATCH(D184,'Price List'!$A$23:$A$28,0),3)/12*G184,"")</f>
        <v/>
      </c>
      <c r="M184" s="12"/>
      <c r="N184" s="61"/>
      <c r="BW184" s="75"/>
      <c r="BX184" s="76"/>
      <c r="BY184" s="77"/>
      <c r="BZ184" s="75"/>
      <c r="CA184" s="78"/>
      <c r="CB184" s="79"/>
      <c r="CC184" s="80"/>
      <c r="CD184" s="75"/>
      <c r="CE184" s="80"/>
      <c r="CF184" s="81"/>
      <c r="CG184" s="81"/>
    </row>
    <row r="185" spans="2:85" ht="26.25" customHeight="1" x14ac:dyDescent="0.2">
      <c r="B185" s="7"/>
      <c r="C185" s="192">
        <v>168</v>
      </c>
      <c r="D185" s="188"/>
      <c r="E185" s="193"/>
      <c r="F185" s="194"/>
      <c r="G185" s="266"/>
      <c r="H185" s="195"/>
      <c r="I185" s="234"/>
      <c r="J185" s="194"/>
      <c r="K185" s="196" t="str">
        <f>IFERROR(INDEX('Price List'!$A$23:$C$28,MATCH(D185,'Price List'!$A$23:$A$28,0),2)*G185,"")</f>
        <v/>
      </c>
      <c r="L185" s="196" t="str">
        <f>IFERROR(INDEX('Price List'!$A$23:$C$28,MATCH(D185,'Price List'!$A$23:$A$28,0),3)/12*G185,"")</f>
        <v/>
      </c>
      <c r="M185" s="12"/>
      <c r="N185" s="61"/>
      <c r="BW185" s="75"/>
      <c r="BX185" s="76"/>
      <c r="BY185" s="77"/>
      <c r="BZ185" s="75"/>
      <c r="CA185" s="78"/>
      <c r="CB185" s="79"/>
      <c r="CC185" s="80"/>
      <c r="CD185" s="75"/>
      <c r="CE185" s="80"/>
      <c r="CF185" s="81"/>
      <c r="CG185" s="81"/>
    </row>
    <row r="186" spans="2:85" ht="26.25" customHeight="1" x14ac:dyDescent="0.2">
      <c r="B186" s="7"/>
      <c r="C186" s="192">
        <v>169</v>
      </c>
      <c r="D186" s="188"/>
      <c r="E186" s="193"/>
      <c r="F186" s="194"/>
      <c r="G186" s="266"/>
      <c r="H186" s="195"/>
      <c r="I186" s="234"/>
      <c r="J186" s="194"/>
      <c r="K186" s="196" t="str">
        <f>IFERROR(INDEX('Price List'!$A$23:$C$28,MATCH(D186,'Price List'!$A$23:$A$28,0),2)*G186,"")</f>
        <v/>
      </c>
      <c r="L186" s="196" t="str">
        <f>IFERROR(INDEX('Price List'!$A$23:$C$28,MATCH(D186,'Price List'!$A$23:$A$28,0),3)/12*G186,"")</f>
        <v/>
      </c>
      <c r="M186" s="12"/>
      <c r="N186" s="61"/>
      <c r="BW186" s="75"/>
      <c r="BX186" s="76"/>
      <c r="BY186" s="77"/>
      <c r="BZ186" s="75"/>
      <c r="CA186" s="78"/>
      <c r="CB186" s="79"/>
      <c r="CC186" s="80"/>
      <c r="CD186" s="75"/>
      <c r="CE186" s="80"/>
      <c r="CF186" s="81"/>
      <c r="CG186" s="81"/>
    </row>
    <row r="187" spans="2:85" ht="26.25" customHeight="1" x14ac:dyDescent="0.2">
      <c r="B187" s="7"/>
      <c r="C187" s="192">
        <v>170</v>
      </c>
      <c r="D187" s="188"/>
      <c r="E187" s="193"/>
      <c r="F187" s="194"/>
      <c r="G187" s="266"/>
      <c r="H187" s="195"/>
      <c r="I187" s="234"/>
      <c r="J187" s="194"/>
      <c r="K187" s="196" t="str">
        <f>IFERROR(INDEX('Price List'!$A$23:$C$28,MATCH(D187,'Price List'!$A$23:$A$28,0),2)*G187,"")</f>
        <v/>
      </c>
      <c r="L187" s="196" t="str">
        <f>IFERROR(INDEX('Price List'!$A$23:$C$28,MATCH(D187,'Price List'!$A$23:$A$28,0),3)/12*G187,"")</f>
        <v/>
      </c>
      <c r="M187" s="12"/>
      <c r="N187" s="61"/>
      <c r="BW187" s="75"/>
      <c r="BX187" s="76"/>
      <c r="BY187" s="77"/>
      <c r="BZ187" s="75"/>
      <c r="CA187" s="78"/>
      <c r="CB187" s="79"/>
      <c r="CC187" s="80"/>
      <c r="CD187" s="75"/>
      <c r="CE187" s="80"/>
      <c r="CF187" s="81"/>
      <c r="CG187" s="81"/>
    </row>
    <row r="188" spans="2:85" ht="26.25" customHeight="1" x14ac:dyDescent="0.2">
      <c r="B188" s="7"/>
      <c r="C188" s="192">
        <v>171</v>
      </c>
      <c r="D188" s="188"/>
      <c r="E188" s="193"/>
      <c r="F188" s="194"/>
      <c r="G188" s="266"/>
      <c r="H188" s="195"/>
      <c r="I188" s="234"/>
      <c r="J188" s="194"/>
      <c r="K188" s="196" t="str">
        <f>IFERROR(INDEX('Price List'!$A$23:$C$28,MATCH(D188,'Price List'!$A$23:$A$28,0),2)*G188,"")</f>
        <v/>
      </c>
      <c r="L188" s="196" t="str">
        <f>IFERROR(INDEX('Price List'!$A$23:$C$28,MATCH(D188,'Price List'!$A$23:$A$28,0),3)/12*G188,"")</f>
        <v/>
      </c>
      <c r="M188" s="12"/>
      <c r="N188" s="61"/>
      <c r="BW188" s="75"/>
      <c r="BX188" s="76"/>
      <c r="BY188" s="77"/>
      <c r="BZ188" s="75"/>
      <c r="CA188" s="78"/>
      <c r="CB188" s="79"/>
      <c r="CC188" s="80"/>
      <c r="CD188" s="75"/>
      <c r="CE188" s="80"/>
      <c r="CF188" s="81"/>
      <c r="CG188" s="81"/>
    </row>
    <row r="189" spans="2:85" ht="26.25" customHeight="1" x14ac:dyDescent="0.2">
      <c r="B189" s="7"/>
      <c r="C189" s="192">
        <v>172</v>
      </c>
      <c r="D189" s="188"/>
      <c r="E189" s="193"/>
      <c r="F189" s="194"/>
      <c r="G189" s="266"/>
      <c r="H189" s="195"/>
      <c r="I189" s="234"/>
      <c r="J189" s="194"/>
      <c r="K189" s="196" t="str">
        <f>IFERROR(INDEX('Price List'!$A$23:$C$28,MATCH(D189,'Price List'!$A$23:$A$28,0),2)*G189,"")</f>
        <v/>
      </c>
      <c r="L189" s="196" t="str">
        <f>IFERROR(INDEX('Price List'!$A$23:$C$28,MATCH(D189,'Price List'!$A$23:$A$28,0),3)/12*G189,"")</f>
        <v/>
      </c>
      <c r="M189" s="12"/>
      <c r="N189" s="61"/>
      <c r="BW189" s="75"/>
      <c r="BX189" s="76"/>
      <c r="BY189" s="77"/>
      <c r="BZ189" s="75"/>
      <c r="CA189" s="78"/>
      <c r="CB189" s="79"/>
      <c r="CC189" s="80"/>
      <c r="CD189" s="75"/>
      <c r="CE189" s="80"/>
      <c r="CF189" s="81"/>
      <c r="CG189" s="81"/>
    </row>
    <row r="190" spans="2:85" ht="26.25" customHeight="1" x14ac:dyDescent="0.2">
      <c r="B190" s="7"/>
      <c r="C190" s="192">
        <v>173</v>
      </c>
      <c r="D190" s="188"/>
      <c r="E190" s="193"/>
      <c r="F190" s="194"/>
      <c r="G190" s="266"/>
      <c r="H190" s="195"/>
      <c r="I190" s="234"/>
      <c r="J190" s="194"/>
      <c r="K190" s="196" t="str">
        <f>IFERROR(INDEX('Price List'!$A$23:$C$28,MATCH(D190,'Price List'!$A$23:$A$28,0),2)*G190,"")</f>
        <v/>
      </c>
      <c r="L190" s="196" t="str">
        <f>IFERROR(INDEX('Price List'!$A$23:$C$28,MATCH(D190,'Price List'!$A$23:$A$28,0),3)/12*G190,"")</f>
        <v/>
      </c>
      <c r="M190" s="12"/>
      <c r="N190" s="61"/>
      <c r="BW190" s="75"/>
      <c r="BX190" s="76"/>
      <c r="BY190" s="77"/>
      <c r="BZ190" s="75"/>
      <c r="CA190" s="78"/>
      <c r="CB190" s="79"/>
      <c r="CC190" s="80"/>
      <c r="CD190" s="75"/>
      <c r="CE190" s="80"/>
      <c r="CF190" s="81"/>
      <c r="CG190" s="81"/>
    </row>
    <row r="191" spans="2:85" ht="26.25" customHeight="1" x14ac:dyDescent="0.2">
      <c r="B191" s="7"/>
      <c r="C191" s="192">
        <v>174</v>
      </c>
      <c r="D191" s="188"/>
      <c r="E191" s="193"/>
      <c r="F191" s="194"/>
      <c r="G191" s="266"/>
      <c r="H191" s="195"/>
      <c r="I191" s="234"/>
      <c r="J191" s="194"/>
      <c r="K191" s="196" t="str">
        <f>IFERROR(INDEX('Price List'!$A$23:$C$28,MATCH(D191,'Price List'!$A$23:$A$28,0),2)*G191,"")</f>
        <v/>
      </c>
      <c r="L191" s="196" t="str">
        <f>IFERROR(INDEX('Price List'!$A$23:$C$28,MATCH(D191,'Price List'!$A$23:$A$28,0),3)/12*G191,"")</f>
        <v/>
      </c>
      <c r="M191" s="12"/>
      <c r="N191" s="61"/>
      <c r="BW191" s="75"/>
      <c r="BX191" s="76"/>
      <c r="BY191" s="77"/>
      <c r="BZ191" s="75"/>
      <c r="CA191" s="78"/>
      <c r="CB191" s="79"/>
      <c r="CC191" s="80"/>
      <c r="CD191" s="75"/>
      <c r="CE191" s="80"/>
      <c r="CF191" s="81"/>
      <c r="CG191" s="81"/>
    </row>
    <row r="192" spans="2:85" ht="26.25" customHeight="1" x14ac:dyDescent="0.2">
      <c r="B192" s="7"/>
      <c r="C192" s="192">
        <v>175</v>
      </c>
      <c r="D192" s="188"/>
      <c r="E192" s="193"/>
      <c r="F192" s="194"/>
      <c r="G192" s="266"/>
      <c r="H192" s="195"/>
      <c r="I192" s="234"/>
      <c r="J192" s="194"/>
      <c r="K192" s="196" t="str">
        <f>IFERROR(INDEX('Price List'!$A$23:$C$28,MATCH(D192,'Price List'!$A$23:$A$28,0),2)*G192,"")</f>
        <v/>
      </c>
      <c r="L192" s="196" t="str">
        <f>IFERROR(INDEX('Price List'!$A$23:$C$28,MATCH(D192,'Price List'!$A$23:$A$28,0),3)/12*G192,"")</f>
        <v/>
      </c>
      <c r="M192" s="12"/>
      <c r="N192" s="61"/>
      <c r="BW192" s="75"/>
      <c r="BX192" s="76"/>
      <c r="BY192" s="77"/>
      <c r="BZ192" s="75"/>
      <c r="CA192" s="78"/>
      <c r="CB192" s="79"/>
      <c r="CC192" s="80"/>
      <c r="CD192" s="75"/>
      <c r="CE192" s="80"/>
      <c r="CF192" s="81"/>
      <c r="CG192" s="81"/>
    </row>
    <row r="193" spans="2:85" ht="26.25" customHeight="1" x14ac:dyDescent="0.2">
      <c r="B193" s="7"/>
      <c r="C193" s="192">
        <v>176</v>
      </c>
      <c r="D193" s="188"/>
      <c r="E193" s="193"/>
      <c r="F193" s="194"/>
      <c r="G193" s="266"/>
      <c r="H193" s="195"/>
      <c r="I193" s="234"/>
      <c r="J193" s="194"/>
      <c r="K193" s="196" t="str">
        <f>IFERROR(INDEX('Price List'!$A$23:$C$28,MATCH(D193,'Price List'!$A$23:$A$28,0),2)*G193,"")</f>
        <v/>
      </c>
      <c r="L193" s="196" t="str">
        <f>IFERROR(INDEX('Price List'!$A$23:$C$28,MATCH(D193,'Price List'!$A$23:$A$28,0),3)/12*G193,"")</f>
        <v/>
      </c>
      <c r="M193" s="12"/>
      <c r="N193" s="61"/>
      <c r="BW193" s="75"/>
      <c r="BX193" s="76"/>
      <c r="BY193" s="77"/>
      <c r="BZ193" s="75"/>
      <c r="CA193" s="78"/>
      <c r="CB193" s="79"/>
      <c r="CC193" s="80"/>
      <c r="CD193" s="75"/>
      <c r="CE193" s="80"/>
      <c r="CF193" s="81"/>
      <c r="CG193" s="81"/>
    </row>
    <row r="194" spans="2:85" ht="26.25" customHeight="1" x14ac:dyDescent="0.2">
      <c r="B194" s="7"/>
      <c r="C194" s="192">
        <v>177</v>
      </c>
      <c r="D194" s="188"/>
      <c r="E194" s="193"/>
      <c r="F194" s="194"/>
      <c r="G194" s="266"/>
      <c r="H194" s="195"/>
      <c r="I194" s="234"/>
      <c r="J194" s="194"/>
      <c r="K194" s="196" t="str">
        <f>IFERROR(INDEX('Price List'!$A$23:$C$28,MATCH(D194,'Price List'!$A$23:$A$28,0),2)*G194,"")</f>
        <v/>
      </c>
      <c r="L194" s="196" t="str">
        <f>IFERROR(INDEX('Price List'!$A$23:$C$28,MATCH(D194,'Price List'!$A$23:$A$28,0),3)/12*G194,"")</f>
        <v/>
      </c>
      <c r="M194" s="12"/>
      <c r="N194" s="61"/>
      <c r="BW194" s="75"/>
      <c r="BX194" s="76"/>
      <c r="BY194" s="77"/>
      <c r="BZ194" s="75"/>
      <c r="CA194" s="78"/>
      <c r="CB194" s="79"/>
      <c r="CC194" s="80"/>
      <c r="CD194" s="75"/>
      <c r="CE194" s="80"/>
      <c r="CF194" s="81"/>
      <c r="CG194" s="81"/>
    </row>
    <row r="195" spans="2:85" ht="26.25" customHeight="1" x14ac:dyDescent="0.2">
      <c r="B195" s="7"/>
      <c r="C195" s="192">
        <v>178</v>
      </c>
      <c r="D195" s="188"/>
      <c r="E195" s="193"/>
      <c r="F195" s="194"/>
      <c r="G195" s="266"/>
      <c r="H195" s="195"/>
      <c r="I195" s="234"/>
      <c r="J195" s="194"/>
      <c r="K195" s="196" t="str">
        <f>IFERROR(INDEX('Price List'!$A$23:$C$28,MATCH(D195,'Price List'!$A$23:$A$28,0),2)*G195,"")</f>
        <v/>
      </c>
      <c r="L195" s="196" t="str">
        <f>IFERROR(INDEX('Price List'!$A$23:$C$28,MATCH(D195,'Price List'!$A$23:$A$28,0),3)/12*G195,"")</f>
        <v/>
      </c>
      <c r="M195" s="12"/>
      <c r="N195" s="61"/>
      <c r="BW195" s="75"/>
      <c r="BX195" s="76"/>
      <c r="BY195" s="77"/>
      <c r="BZ195" s="75"/>
      <c r="CA195" s="78"/>
      <c r="CB195" s="79"/>
      <c r="CC195" s="80"/>
      <c r="CD195" s="75"/>
      <c r="CE195" s="80"/>
      <c r="CF195" s="81"/>
      <c r="CG195" s="81"/>
    </row>
    <row r="196" spans="2:85" ht="26.25" customHeight="1" x14ac:dyDescent="0.2">
      <c r="B196" s="7"/>
      <c r="C196" s="192">
        <v>179</v>
      </c>
      <c r="D196" s="188"/>
      <c r="E196" s="193"/>
      <c r="F196" s="194"/>
      <c r="G196" s="266"/>
      <c r="H196" s="195"/>
      <c r="I196" s="234"/>
      <c r="J196" s="194"/>
      <c r="K196" s="196" t="str">
        <f>IFERROR(INDEX('Price List'!$A$23:$C$28,MATCH(D196,'Price List'!$A$23:$A$28,0),2)*G196,"")</f>
        <v/>
      </c>
      <c r="L196" s="196" t="str">
        <f>IFERROR(INDEX('Price List'!$A$23:$C$28,MATCH(D196,'Price List'!$A$23:$A$28,0),3)/12*G196,"")</f>
        <v/>
      </c>
      <c r="M196" s="12"/>
      <c r="N196" s="61"/>
      <c r="BW196" s="75"/>
      <c r="BX196" s="76"/>
      <c r="BY196" s="77"/>
      <c r="BZ196" s="75"/>
      <c r="CA196" s="78"/>
      <c r="CB196" s="79"/>
      <c r="CC196" s="80"/>
      <c r="CD196" s="75"/>
      <c r="CE196" s="80"/>
      <c r="CF196" s="81"/>
      <c r="CG196" s="81"/>
    </row>
    <row r="197" spans="2:85" ht="26.25" customHeight="1" x14ac:dyDescent="0.2">
      <c r="B197" s="7"/>
      <c r="C197" s="192">
        <v>180</v>
      </c>
      <c r="D197" s="188"/>
      <c r="E197" s="193"/>
      <c r="F197" s="194"/>
      <c r="G197" s="266"/>
      <c r="H197" s="195"/>
      <c r="I197" s="234"/>
      <c r="J197" s="194"/>
      <c r="K197" s="196" t="str">
        <f>IFERROR(INDEX('Price List'!$A$23:$C$28,MATCH(D197,'Price List'!$A$23:$A$28,0),2)*G197,"")</f>
        <v/>
      </c>
      <c r="L197" s="196" t="str">
        <f>IFERROR(INDEX('Price List'!$A$23:$C$28,MATCH(D197,'Price List'!$A$23:$A$28,0),3)/12*G197,"")</f>
        <v/>
      </c>
      <c r="M197" s="12"/>
      <c r="N197" s="61"/>
      <c r="BW197" s="75"/>
      <c r="BX197" s="76"/>
      <c r="BY197" s="77"/>
      <c r="BZ197" s="75"/>
      <c r="CA197" s="78"/>
      <c r="CB197" s="79"/>
      <c r="CC197" s="80"/>
      <c r="CD197" s="75"/>
      <c r="CE197" s="80"/>
      <c r="CF197" s="81"/>
      <c r="CG197" s="81"/>
    </row>
    <row r="198" spans="2:85" ht="26.25" customHeight="1" x14ac:dyDescent="0.2">
      <c r="B198" s="7"/>
      <c r="C198" s="192">
        <v>181</v>
      </c>
      <c r="D198" s="188"/>
      <c r="E198" s="193"/>
      <c r="F198" s="194"/>
      <c r="G198" s="266"/>
      <c r="H198" s="195"/>
      <c r="I198" s="234"/>
      <c r="J198" s="194"/>
      <c r="K198" s="196" t="str">
        <f>IFERROR(INDEX('Price List'!$A$23:$C$28,MATCH(D198,'Price List'!$A$23:$A$28,0),2)*G198,"")</f>
        <v/>
      </c>
      <c r="L198" s="196" t="str">
        <f>IFERROR(INDEX('Price List'!$A$23:$C$28,MATCH(D198,'Price List'!$A$23:$A$28,0),3)/12*G198,"")</f>
        <v/>
      </c>
      <c r="M198" s="12"/>
      <c r="N198" s="61"/>
      <c r="BW198" s="75"/>
      <c r="BX198" s="76"/>
      <c r="BY198" s="77"/>
      <c r="BZ198" s="75"/>
      <c r="CA198" s="78"/>
      <c r="CB198" s="79"/>
      <c r="CC198" s="80"/>
      <c r="CD198" s="75"/>
      <c r="CE198" s="80"/>
      <c r="CF198" s="81"/>
      <c r="CG198" s="81"/>
    </row>
    <row r="199" spans="2:85" ht="26.25" customHeight="1" x14ac:dyDescent="0.2">
      <c r="B199" s="7"/>
      <c r="C199" s="192">
        <v>182</v>
      </c>
      <c r="D199" s="188"/>
      <c r="E199" s="193"/>
      <c r="F199" s="194"/>
      <c r="G199" s="266"/>
      <c r="H199" s="195"/>
      <c r="I199" s="234"/>
      <c r="J199" s="194"/>
      <c r="K199" s="196" t="str">
        <f>IFERROR(INDEX('Price List'!$A$23:$C$28,MATCH(D199,'Price List'!$A$23:$A$28,0),2)*G199,"")</f>
        <v/>
      </c>
      <c r="L199" s="196" t="str">
        <f>IFERROR(INDEX('Price List'!$A$23:$C$28,MATCH(D199,'Price List'!$A$23:$A$28,0),3)/12*G199,"")</f>
        <v/>
      </c>
      <c r="M199" s="12"/>
      <c r="N199" s="61"/>
      <c r="BW199" s="75"/>
      <c r="BX199" s="76"/>
      <c r="BY199" s="77"/>
      <c r="BZ199" s="75"/>
      <c r="CA199" s="78"/>
      <c r="CB199" s="79"/>
      <c r="CC199" s="80"/>
      <c r="CD199" s="75"/>
      <c r="CE199" s="80"/>
      <c r="CF199" s="81"/>
      <c r="CG199" s="81"/>
    </row>
    <row r="200" spans="2:85" ht="26.25" customHeight="1" x14ac:dyDescent="0.2">
      <c r="B200" s="7"/>
      <c r="C200" s="192">
        <v>183</v>
      </c>
      <c r="D200" s="188"/>
      <c r="E200" s="193"/>
      <c r="F200" s="194"/>
      <c r="G200" s="266"/>
      <c r="H200" s="195"/>
      <c r="I200" s="234"/>
      <c r="J200" s="194"/>
      <c r="K200" s="196" t="str">
        <f>IFERROR(INDEX('Price List'!$A$23:$C$28,MATCH(D200,'Price List'!$A$23:$A$28,0),2)*G200,"")</f>
        <v/>
      </c>
      <c r="L200" s="196" t="str">
        <f>IFERROR(INDEX('Price List'!$A$23:$C$28,MATCH(D200,'Price List'!$A$23:$A$28,0),3)/12*G200,"")</f>
        <v/>
      </c>
      <c r="M200" s="12"/>
      <c r="N200" s="61"/>
      <c r="BW200" s="75"/>
      <c r="BX200" s="76"/>
      <c r="BY200" s="77"/>
      <c r="BZ200" s="75"/>
      <c r="CA200" s="78"/>
      <c r="CB200" s="79"/>
      <c r="CC200" s="80"/>
      <c r="CD200" s="75"/>
      <c r="CE200" s="80"/>
      <c r="CF200" s="81"/>
      <c r="CG200" s="81"/>
    </row>
    <row r="201" spans="2:85" ht="26.25" customHeight="1" x14ac:dyDescent="0.2">
      <c r="B201" s="7"/>
      <c r="C201" s="192">
        <v>184</v>
      </c>
      <c r="D201" s="188"/>
      <c r="E201" s="193"/>
      <c r="F201" s="194"/>
      <c r="G201" s="266"/>
      <c r="H201" s="195"/>
      <c r="I201" s="234"/>
      <c r="J201" s="194"/>
      <c r="K201" s="196" t="str">
        <f>IFERROR(INDEX('Price List'!$A$23:$C$28,MATCH(D201,'Price List'!$A$23:$A$28,0),2)*G201,"")</f>
        <v/>
      </c>
      <c r="L201" s="196" t="str">
        <f>IFERROR(INDEX('Price List'!$A$23:$C$28,MATCH(D201,'Price List'!$A$23:$A$28,0),3)/12*G201,"")</f>
        <v/>
      </c>
      <c r="M201" s="12"/>
      <c r="N201" s="61"/>
      <c r="BW201" s="75"/>
      <c r="BX201" s="76"/>
      <c r="BY201" s="77"/>
      <c r="BZ201" s="75"/>
      <c r="CA201" s="78"/>
      <c r="CB201" s="79"/>
      <c r="CC201" s="80"/>
      <c r="CD201" s="75"/>
      <c r="CE201" s="80"/>
      <c r="CF201" s="81"/>
      <c r="CG201" s="81"/>
    </row>
    <row r="202" spans="2:85" ht="26.25" customHeight="1" x14ac:dyDescent="0.2">
      <c r="B202" s="7"/>
      <c r="C202" s="192">
        <v>185</v>
      </c>
      <c r="D202" s="188"/>
      <c r="E202" s="193"/>
      <c r="F202" s="194"/>
      <c r="G202" s="266"/>
      <c r="H202" s="195"/>
      <c r="I202" s="234"/>
      <c r="J202" s="194"/>
      <c r="K202" s="196" t="str">
        <f>IFERROR(INDEX('Price List'!$A$23:$C$28,MATCH(D202,'Price List'!$A$23:$A$28,0),2)*G202,"")</f>
        <v/>
      </c>
      <c r="L202" s="196" t="str">
        <f>IFERROR(INDEX('Price List'!$A$23:$C$28,MATCH(D202,'Price List'!$A$23:$A$28,0),3)/12*G202,"")</f>
        <v/>
      </c>
      <c r="M202" s="12"/>
      <c r="N202" s="61"/>
      <c r="BW202" s="75"/>
      <c r="BX202" s="76"/>
      <c r="BY202" s="77"/>
      <c r="BZ202" s="75"/>
      <c r="CA202" s="78"/>
      <c r="CB202" s="79"/>
      <c r="CC202" s="80"/>
      <c r="CD202" s="75"/>
      <c r="CE202" s="80"/>
      <c r="CF202" s="81"/>
      <c r="CG202" s="81"/>
    </row>
    <row r="203" spans="2:85" ht="26.25" customHeight="1" x14ac:dyDescent="0.2">
      <c r="B203" s="7"/>
      <c r="C203" s="192">
        <v>186</v>
      </c>
      <c r="D203" s="188"/>
      <c r="E203" s="193"/>
      <c r="F203" s="194"/>
      <c r="G203" s="266"/>
      <c r="H203" s="195"/>
      <c r="I203" s="234"/>
      <c r="J203" s="194"/>
      <c r="K203" s="196" t="str">
        <f>IFERROR(INDEX('Price List'!$A$23:$C$28,MATCH(D203,'Price List'!$A$23:$A$28,0),2)*G203,"")</f>
        <v/>
      </c>
      <c r="L203" s="196" t="str">
        <f>IFERROR(INDEX('Price List'!$A$23:$C$28,MATCH(D203,'Price List'!$A$23:$A$28,0),3)/12*G203,"")</f>
        <v/>
      </c>
      <c r="M203" s="12"/>
      <c r="N203" s="61"/>
      <c r="BW203" s="75"/>
      <c r="BX203" s="76"/>
      <c r="BY203" s="77"/>
      <c r="BZ203" s="75"/>
      <c r="CA203" s="78"/>
      <c r="CB203" s="79"/>
      <c r="CC203" s="80"/>
      <c r="CD203" s="75"/>
      <c r="CE203" s="80"/>
      <c r="CF203" s="81"/>
      <c r="CG203" s="81"/>
    </row>
    <row r="204" spans="2:85" ht="26.25" customHeight="1" x14ac:dyDescent="0.2">
      <c r="B204" s="7"/>
      <c r="C204" s="192">
        <v>187</v>
      </c>
      <c r="D204" s="188"/>
      <c r="E204" s="193"/>
      <c r="F204" s="194"/>
      <c r="G204" s="266"/>
      <c r="H204" s="195"/>
      <c r="I204" s="234"/>
      <c r="J204" s="194"/>
      <c r="K204" s="196" t="str">
        <f>IFERROR(INDEX('Price List'!$A$23:$C$28,MATCH(D204,'Price List'!$A$23:$A$28,0),2)*G204,"")</f>
        <v/>
      </c>
      <c r="L204" s="196" t="str">
        <f>IFERROR(INDEX('Price List'!$A$23:$C$28,MATCH(D204,'Price List'!$A$23:$A$28,0),3)/12*G204,"")</f>
        <v/>
      </c>
      <c r="M204" s="12"/>
      <c r="N204" s="61"/>
      <c r="BW204" s="75"/>
      <c r="BX204" s="76"/>
      <c r="BY204" s="77"/>
      <c r="BZ204" s="75"/>
      <c r="CA204" s="78"/>
      <c r="CB204" s="79"/>
      <c r="CC204" s="80"/>
      <c r="CD204" s="75"/>
      <c r="CE204" s="80"/>
      <c r="CF204" s="81"/>
      <c r="CG204" s="81"/>
    </row>
    <row r="205" spans="2:85" ht="26.25" customHeight="1" x14ac:dyDescent="0.2">
      <c r="B205" s="7"/>
      <c r="C205" s="192">
        <v>188</v>
      </c>
      <c r="D205" s="188"/>
      <c r="E205" s="193"/>
      <c r="F205" s="194"/>
      <c r="G205" s="266"/>
      <c r="H205" s="195"/>
      <c r="I205" s="234"/>
      <c r="J205" s="194"/>
      <c r="K205" s="196" t="str">
        <f>IFERROR(INDEX('Price List'!$A$23:$C$28,MATCH(D205,'Price List'!$A$23:$A$28,0),2)*G205,"")</f>
        <v/>
      </c>
      <c r="L205" s="196" t="str">
        <f>IFERROR(INDEX('Price List'!$A$23:$C$28,MATCH(D205,'Price List'!$A$23:$A$28,0),3)/12*G205,"")</f>
        <v/>
      </c>
      <c r="M205" s="12"/>
      <c r="N205" s="61"/>
      <c r="BW205" s="75"/>
      <c r="BX205" s="76"/>
      <c r="BY205" s="77"/>
      <c r="BZ205" s="75"/>
      <c r="CA205" s="78"/>
      <c r="CB205" s="79"/>
      <c r="CC205" s="80"/>
      <c r="CD205" s="75"/>
      <c r="CE205" s="80"/>
      <c r="CF205" s="81"/>
      <c r="CG205" s="81"/>
    </row>
    <row r="206" spans="2:85" ht="26.25" customHeight="1" x14ac:dyDescent="0.2">
      <c r="B206" s="7"/>
      <c r="C206" s="192">
        <v>189</v>
      </c>
      <c r="D206" s="188"/>
      <c r="E206" s="193"/>
      <c r="F206" s="194"/>
      <c r="G206" s="266"/>
      <c r="H206" s="195"/>
      <c r="I206" s="234"/>
      <c r="J206" s="194"/>
      <c r="K206" s="196" t="str">
        <f>IFERROR(INDEX('Price List'!$A$23:$C$28,MATCH(D206,'Price List'!$A$23:$A$28,0),2)*G206,"")</f>
        <v/>
      </c>
      <c r="L206" s="196" t="str">
        <f>IFERROR(INDEX('Price List'!$A$23:$C$28,MATCH(D206,'Price List'!$A$23:$A$28,0),3)/12*G206,"")</f>
        <v/>
      </c>
      <c r="M206" s="12"/>
      <c r="N206" s="61"/>
      <c r="BW206" s="75"/>
      <c r="BX206" s="76"/>
      <c r="BY206" s="77"/>
      <c r="BZ206" s="75"/>
      <c r="CA206" s="78"/>
      <c r="CB206" s="79"/>
      <c r="CC206" s="80"/>
      <c r="CD206" s="75"/>
      <c r="CE206" s="80"/>
      <c r="CF206" s="81"/>
      <c r="CG206" s="81"/>
    </row>
    <row r="207" spans="2:85" ht="26.25" customHeight="1" x14ac:dyDescent="0.2">
      <c r="B207" s="7"/>
      <c r="C207" s="192">
        <v>190</v>
      </c>
      <c r="D207" s="188"/>
      <c r="E207" s="193"/>
      <c r="F207" s="194"/>
      <c r="G207" s="266"/>
      <c r="H207" s="195"/>
      <c r="I207" s="234"/>
      <c r="J207" s="194"/>
      <c r="K207" s="196" t="str">
        <f>IFERROR(INDEX('Price List'!$A$23:$C$28,MATCH(D207,'Price List'!$A$23:$A$28,0),2)*G207,"")</f>
        <v/>
      </c>
      <c r="L207" s="196" t="str">
        <f>IFERROR(INDEX('Price List'!$A$23:$C$28,MATCH(D207,'Price List'!$A$23:$A$28,0),3)/12*G207,"")</f>
        <v/>
      </c>
      <c r="M207" s="12"/>
      <c r="N207" s="61"/>
      <c r="BW207" s="75"/>
      <c r="BX207" s="76"/>
      <c r="BY207" s="77"/>
      <c r="BZ207" s="75"/>
      <c r="CA207" s="78"/>
      <c r="CB207" s="79"/>
      <c r="CC207" s="80"/>
      <c r="CD207" s="75"/>
      <c r="CE207" s="80"/>
      <c r="CF207" s="81"/>
      <c r="CG207" s="81"/>
    </row>
    <row r="208" spans="2:85" ht="26.25" customHeight="1" x14ac:dyDescent="0.2">
      <c r="B208" s="7"/>
      <c r="C208" s="192">
        <v>191</v>
      </c>
      <c r="D208" s="188"/>
      <c r="E208" s="193"/>
      <c r="F208" s="194"/>
      <c r="G208" s="266"/>
      <c r="H208" s="195"/>
      <c r="I208" s="234"/>
      <c r="J208" s="194"/>
      <c r="K208" s="196" t="str">
        <f>IFERROR(INDEX('Price List'!$A$23:$C$28,MATCH(D208,'Price List'!$A$23:$A$28,0),2)*G208,"")</f>
        <v/>
      </c>
      <c r="L208" s="196" t="str">
        <f>IFERROR(INDEX('Price List'!$A$23:$C$28,MATCH(D208,'Price List'!$A$23:$A$28,0),3)/12*G208,"")</f>
        <v/>
      </c>
      <c r="M208" s="12"/>
      <c r="N208" s="61"/>
      <c r="BW208" s="75"/>
      <c r="BX208" s="76"/>
      <c r="BY208" s="77"/>
      <c r="BZ208" s="75"/>
      <c r="CA208" s="78"/>
      <c r="CB208" s="79"/>
      <c r="CC208" s="80"/>
      <c r="CD208" s="75"/>
      <c r="CE208" s="80"/>
      <c r="CF208" s="81"/>
      <c r="CG208" s="81"/>
    </row>
    <row r="209" spans="1:86" ht="26.25" customHeight="1" x14ac:dyDescent="0.2">
      <c r="B209" s="7"/>
      <c r="C209" s="192">
        <v>192</v>
      </c>
      <c r="D209" s="188"/>
      <c r="E209" s="193"/>
      <c r="F209" s="194"/>
      <c r="G209" s="266"/>
      <c r="H209" s="195"/>
      <c r="I209" s="234"/>
      <c r="J209" s="194"/>
      <c r="K209" s="196" t="str">
        <f>IFERROR(INDEX('Price List'!$A$23:$C$28,MATCH(D209,'Price List'!$A$23:$A$28,0),2)*G209,"")</f>
        <v/>
      </c>
      <c r="L209" s="196" t="str">
        <f>IFERROR(INDEX('Price List'!$A$23:$C$28,MATCH(D209,'Price List'!$A$23:$A$28,0),3)/12*G209,"")</f>
        <v/>
      </c>
      <c r="M209" s="12"/>
      <c r="N209" s="61"/>
      <c r="BW209" s="75"/>
      <c r="BX209" s="76"/>
      <c r="BY209" s="77"/>
      <c r="BZ209" s="75"/>
      <c r="CA209" s="78"/>
      <c r="CB209" s="79"/>
      <c r="CC209" s="80"/>
      <c r="CD209" s="75"/>
      <c r="CE209" s="80"/>
      <c r="CF209" s="81"/>
      <c r="CG209" s="81"/>
    </row>
    <row r="210" spans="1:86" ht="26.25" customHeight="1" x14ac:dyDescent="0.2">
      <c r="B210" s="7"/>
      <c r="C210" s="192">
        <v>193</v>
      </c>
      <c r="D210" s="188"/>
      <c r="E210" s="193"/>
      <c r="F210" s="194"/>
      <c r="G210" s="266"/>
      <c r="H210" s="195"/>
      <c r="I210" s="234"/>
      <c r="J210" s="194"/>
      <c r="K210" s="196" t="str">
        <f>IFERROR(INDEX('Price List'!$A$23:$C$28,MATCH(D210,'Price List'!$A$23:$A$28,0),2)*G210,"")</f>
        <v/>
      </c>
      <c r="L210" s="196" t="str">
        <f>IFERROR(INDEX('Price List'!$A$23:$C$28,MATCH(D210,'Price List'!$A$23:$A$28,0),3)/12*G210,"")</f>
        <v/>
      </c>
      <c r="M210" s="12"/>
      <c r="N210" s="61"/>
      <c r="BW210" s="75"/>
      <c r="BX210" s="76"/>
      <c r="BY210" s="77"/>
      <c r="BZ210" s="75"/>
      <c r="CA210" s="78"/>
      <c r="CB210" s="79"/>
      <c r="CC210" s="80"/>
      <c r="CD210" s="75"/>
      <c r="CE210" s="80"/>
      <c r="CF210" s="81"/>
      <c r="CG210" s="81"/>
    </row>
    <row r="211" spans="1:86" ht="26.25" customHeight="1" x14ac:dyDescent="0.2">
      <c r="B211" s="7"/>
      <c r="C211" s="192">
        <v>194</v>
      </c>
      <c r="D211" s="188"/>
      <c r="E211" s="193"/>
      <c r="F211" s="194"/>
      <c r="G211" s="266"/>
      <c r="H211" s="195"/>
      <c r="I211" s="234"/>
      <c r="J211" s="194"/>
      <c r="K211" s="196" t="str">
        <f>IFERROR(INDEX('Price List'!$A$23:$C$28,MATCH(D211,'Price List'!$A$23:$A$28,0),2)*G211,"")</f>
        <v/>
      </c>
      <c r="L211" s="196" t="str">
        <f>IFERROR(INDEX('Price List'!$A$23:$C$28,MATCH(D211,'Price List'!$A$23:$A$28,0),3)/12*G211,"")</f>
        <v/>
      </c>
      <c r="M211" s="12"/>
      <c r="N211" s="61"/>
      <c r="BW211" s="75"/>
      <c r="BX211" s="76"/>
      <c r="BY211" s="77"/>
      <c r="BZ211" s="75"/>
      <c r="CA211" s="78"/>
      <c r="CB211" s="79"/>
      <c r="CC211" s="80"/>
      <c r="CD211" s="75"/>
      <c r="CE211" s="80"/>
      <c r="CF211" s="81"/>
      <c r="CG211" s="81"/>
    </row>
    <row r="212" spans="1:86" ht="26.25" customHeight="1" x14ac:dyDescent="0.2">
      <c r="B212" s="7"/>
      <c r="C212" s="192">
        <v>195</v>
      </c>
      <c r="D212" s="188"/>
      <c r="E212" s="193"/>
      <c r="F212" s="194"/>
      <c r="G212" s="266"/>
      <c r="H212" s="195"/>
      <c r="I212" s="234"/>
      <c r="J212" s="194"/>
      <c r="K212" s="196" t="str">
        <f>IFERROR(INDEX('Price List'!$A$23:$C$28,MATCH(D212,'Price List'!$A$23:$A$28,0),2)*G212,"")</f>
        <v/>
      </c>
      <c r="L212" s="196" t="str">
        <f>IFERROR(INDEX('Price List'!$A$23:$C$28,MATCH(D212,'Price List'!$A$23:$A$28,0),3)/12*G212,"")</f>
        <v/>
      </c>
      <c r="M212" s="12"/>
      <c r="N212" s="61"/>
      <c r="BW212" s="75"/>
      <c r="BX212" s="76"/>
      <c r="BY212" s="77"/>
      <c r="BZ212" s="75"/>
      <c r="CA212" s="78"/>
      <c r="CB212" s="79"/>
      <c r="CC212" s="80"/>
      <c r="CD212" s="75"/>
      <c r="CE212" s="80"/>
      <c r="CF212" s="81"/>
      <c r="CG212" s="81"/>
    </row>
    <row r="213" spans="1:86" ht="26.25" customHeight="1" x14ac:dyDescent="0.2">
      <c r="B213" s="7"/>
      <c r="C213" s="192">
        <v>196</v>
      </c>
      <c r="D213" s="188"/>
      <c r="E213" s="193"/>
      <c r="F213" s="194"/>
      <c r="G213" s="266"/>
      <c r="H213" s="195"/>
      <c r="I213" s="234"/>
      <c r="J213" s="194"/>
      <c r="K213" s="196" t="str">
        <f>IFERROR(INDEX('Price List'!$A$23:$C$28,MATCH(D213,'Price List'!$A$23:$A$28,0),2)*G213,"")</f>
        <v/>
      </c>
      <c r="L213" s="196" t="str">
        <f>IFERROR(INDEX('Price List'!$A$23:$C$28,MATCH(D213,'Price List'!$A$23:$A$28,0),3)/12*G213,"")</f>
        <v/>
      </c>
      <c r="M213" s="12"/>
      <c r="N213" s="61"/>
      <c r="BW213" s="75"/>
      <c r="BX213" s="76"/>
      <c r="BY213" s="77"/>
      <c r="BZ213" s="75"/>
      <c r="CA213" s="78"/>
      <c r="CB213" s="79"/>
      <c r="CC213" s="80"/>
      <c r="CD213" s="75"/>
      <c r="CE213" s="80"/>
      <c r="CF213" s="81"/>
      <c r="CG213" s="81"/>
    </row>
    <row r="214" spans="1:86" ht="26.25" customHeight="1" x14ac:dyDescent="0.2">
      <c r="B214" s="7"/>
      <c r="C214" s="192">
        <v>197</v>
      </c>
      <c r="D214" s="188"/>
      <c r="E214" s="193"/>
      <c r="F214" s="194"/>
      <c r="G214" s="266"/>
      <c r="H214" s="195"/>
      <c r="I214" s="234"/>
      <c r="J214" s="194"/>
      <c r="K214" s="196" t="str">
        <f>IFERROR(INDEX('Price List'!$A$23:$C$28,MATCH(D214,'Price List'!$A$23:$A$28,0),2)*G214,"")</f>
        <v/>
      </c>
      <c r="L214" s="196" t="str">
        <f>IFERROR(INDEX('Price List'!$A$23:$C$28,MATCH(D214,'Price List'!$A$23:$A$28,0),3)/12*G214,"")</f>
        <v/>
      </c>
      <c r="M214" s="12"/>
      <c r="N214" s="61"/>
      <c r="BW214" s="75"/>
      <c r="BX214" s="76"/>
      <c r="BY214" s="77"/>
      <c r="BZ214" s="75"/>
      <c r="CA214" s="78"/>
      <c r="CB214" s="79"/>
      <c r="CC214" s="80"/>
      <c r="CD214" s="75"/>
      <c r="CE214" s="80"/>
      <c r="CF214" s="81"/>
      <c r="CG214" s="81"/>
    </row>
    <row r="215" spans="1:86" ht="26.25" customHeight="1" x14ac:dyDescent="0.2">
      <c r="B215" s="7"/>
      <c r="C215" s="192">
        <v>198</v>
      </c>
      <c r="D215" s="188"/>
      <c r="E215" s="193"/>
      <c r="F215" s="194"/>
      <c r="G215" s="266"/>
      <c r="H215" s="195"/>
      <c r="I215" s="234"/>
      <c r="J215" s="194"/>
      <c r="K215" s="196" t="str">
        <f>IFERROR(INDEX('Price List'!$A$23:$C$28,MATCH(D215,'Price List'!$A$23:$A$28,0),2)*G215,"")</f>
        <v/>
      </c>
      <c r="L215" s="196" t="str">
        <f>IFERROR(INDEX('Price List'!$A$23:$C$28,MATCH(D215,'Price List'!$A$23:$A$28,0),3)/12*G215,"")</f>
        <v/>
      </c>
      <c r="M215" s="12"/>
      <c r="N215" s="61"/>
      <c r="BW215" s="75"/>
      <c r="BX215" s="76"/>
      <c r="BY215" s="77"/>
      <c r="BZ215" s="75"/>
      <c r="CA215" s="78"/>
      <c r="CB215" s="79"/>
      <c r="CC215" s="80"/>
      <c r="CD215" s="75"/>
      <c r="CE215" s="80"/>
      <c r="CF215" s="81"/>
      <c r="CG215" s="81"/>
    </row>
    <row r="216" spans="1:86" ht="26.25" customHeight="1" x14ac:dyDescent="0.2">
      <c r="B216" s="7"/>
      <c r="C216" s="192">
        <v>199</v>
      </c>
      <c r="D216" s="188"/>
      <c r="E216" s="193"/>
      <c r="F216" s="194"/>
      <c r="G216" s="266"/>
      <c r="H216" s="195"/>
      <c r="I216" s="234"/>
      <c r="J216" s="194"/>
      <c r="K216" s="196" t="str">
        <f>IFERROR(INDEX('Price List'!$A$23:$C$28,MATCH(D216,'Price List'!$A$23:$A$28,0),2)*G216,"")</f>
        <v/>
      </c>
      <c r="L216" s="196" t="str">
        <f>IFERROR(INDEX('Price List'!$A$23:$C$28,MATCH(D216,'Price List'!$A$23:$A$28,0),3)/12*G216,"")</f>
        <v/>
      </c>
      <c r="M216" s="12"/>
      <c r="N216" s="61"/>
      <c r="BW216" s="75"/>
      <c r="BX216" s="76"/>
      <c r="BY216" s="77"/>
      <c r="BZ216" s="75"/>
      <c r="CA216" s="78"/>
      <c r="CB216" s="79"/>
      <c r="CC216" s="80"/>
      <c r="CD216" s="75"/>
      <c r="CE216" s="80"/>
      <c r="CF216" s="81"/>
      <c r="CG216" s="81"/>
    </row>
    <row r="217" spans="1:86" ht="24" customHeight="1" x14ac:dyDescent="0.2">
      <c r="B217" s="7"/>
      <c r="C217" s="192">
        <v>200</v>
      </c>
      <c r="D217" s="188"/>
      <c r="E217" s="193"/>
      <c r="F217" s="194"/>
      <c r="G217" s="266" t="str">
        <f>IFERROR(IF(D217='Price List'!$A$23,VLOOKUP(H217,'Price List'!$E$22:$F$26,2),""),"")</f>
        <v/>
      </c>
      <c r="H217" s="195"/>
      <c r="I217" s="234"/>
      <c r="J217" s="194"/>
      <c r="K217" s="196" t="str">
        <f>IFERROR(INDEX('Price List'!$A$23:$C$28,MATCH(D217,'Price List'!$A$23:$A$28,0),2)*G217,"")</f>
        <v/>
      </c>
      <c r="L217" s="196" t="str">
        <f>IFERROR(INDEX('Price List'!$A$23:$C$28,MATCH(D217,'Price List'!$A$23:$A$28,0),3)/12*G217,"")</f>
        <v/>
      </c>
      <c r="M217" s="12"/>
      <c r="N217" s="61"/>
      <c r="BW217" s="75">
        <f>IF(C34="",1,2)</f>
        <v>2</v>
      </c>
      <c r="BX217" s="76">
        <f>IF(E34="",1,2)</f>
        <v>1</v>
      </c>
      <c r="BY217" s="77">
        <f>IF(F34="",1,2)</f>
        <v>1</v>
      </c>
      <c r="BZ217" s="75">
        <f>IF(G34="",1,2)</f>
        <v>1</v>
      </c>
      <c r="CA217" s="78">
        <f>IF(H34="",1,2)</f>
        <v>1</v>
      </c>
      <c r="CB217" s="79" t="e">
        <f>IF(#REF!="",1,2)</f>
        <v>#REF!</v>
      </c>
      <c r="CC217" s="80" t="e">
        <f>IF(#REF!="",1,2)</f>
        <v>#REF!</v>
      </c>
      <c r="CD217" s="75" t="e">
        <f>IF(#REF!="",1,2)</f>
        <v>#REF!</v>
      </c>
      <c r="CE217" s="80">
        <f>IF(J34="",1,2)</f>
        <v>1</v>
      </c>
      <c r="CF217" s="81" t="e">
        <f>IF(#REF!="",1,2)</f>
        <v>#REF!</v>
      </c>
      <c r="CG217" s="81" t="e">
        <f>IF(#REF!="",1,2)</f>
        <v>#REF!</v>
      </c>
      <c r="CH217" s="1" t="e">
        <f>SUM(#REF!)</f>
        <v>#REF!</v>
      </c>
    </row>
    <row r="218" spans="1:86" ht="24" customHeight="1" x14ac:dyDescent="0.2">
      <c r="B218" s="7"/>
      <c r="C218" s="9"/>
      <c r="D218" s="82"/>
      <c r="E218" s="82"/>
      <c r="F218" s="83"/>
      <c r="G218" s="84"/>
      <c r="H218" s="9"/>
      <c r="I218" s="9"/>
      <c r="J218" s="9"/>
      <c r="K218" s="9"/>
      <c r="L218" s="9"/>
      <c r="M218" s="12"/>
      <c r="N218" s="7"/>
      <c r="BW218" s="75">
        <f>IF(C35="",1,2)</f>
        <v>2</v>
      </c>
      <c r="BX218" s="76">
        <f>IF(E35="",1,2)</f>
        <v>1</v>
      </c>
      <c r="BY218" s="77">
        <f>IF(F35="",1,2)</f>
        <v>1</v>
      </c>
      <c r="BZ218" s="75">
        <f>IF(G35="",1,2)</f>
        <v>1</v>
      </c>
      <c r="CA218" s="78">
        <f>IF(H35="",1,2)</f>
        <v>1</v>
      </c>
      <c r="CB218" s="79" t="e">
        <f>IF(#REF!="",1,2)</f>
        <v>#REF!</v>
      </c>
      <c r="CC218" s="80" t="e">
        <f>IF(#REF!="",1,2)</f>
        <v>#REF!</v>
      </c>
      <c r="CD218" s="75" t="e">
        <f>IF(#REF!="",1,2)</f>
        <v>#REF!</v>
      </c>
      <c r="CE218" s="80">
        <f>IF(J35="",1,2)</f>
        <v>1</v>
      </c>
      <c r="CF218" s="81" t="e">
        <f>IF(#REF!="",1,2)</f>
        <v>#REF!</v>
      </c>
      <c r="CG218" s="81" t="e">
        <f>IF(#REF!="",1,2)</f>
        <v>#REF!</v>
      </c>
      <c r="CH218" s="1" t="e">
        <f>SUM(#REF!)</f>
        <v>#REF!</v>
      </c>
    </row>
    <row r="219" spans="1:86" ht="24" customHeight="1" x14ac:dyDescent="0.25">
      <c r="B219" s="7"/>
      <c r="C219" s="9"/>
      <c r="D219" s="9"/>
      <c r="E219" s="9"/>
      <c r="F219" s="9"/>
      <c r="G219" s="85"/>
      <c r="H219" s="85"/>
      <c r="I219" s="85"/>
      <c r="J219" s="85"/>
      <c r="K219" s="86">
        <f>SUM(K18:K217)</f>
        <v>0</v>
      </c>
      <c r="L219" s="86">
        <f>SUM(L18:L217)</f>
        <v>0</v>
      </c>
      <c r="M219" s="12"/>
      <c r="N219" s="7"/>
      <c r="BW219" s="75">
        <f>IF(C36="",1,2)</f>
        <v>2</v>
      </c>
      <c r="BX219" s="76">
        <f>IF(E36="",1,2)</f>
        <v>1</v>
      </c>
      <c r="BY219" s="77">
        <f>IF(F36="",1,2)</f>
        <v>1</v>
      </c>
      <c r="BZ219" s="75">
        <f>IF(G36="",1,2)</f>
        <v>1</v>
      </c>
      <c r="CA219" s="78">
        <f>IF(H36="",1,2)</f>
        <v>1</v>
      </c>
      <c r="CB219" s="79" t="e">
        <f>IF(#REF!="",1,2)</f>
        <v>#REF!</v>
      </c>
      <c r="CC219" s="80" t="e">
        <f>IF(#REF!="",1,2)</f>
        <v>#REF!</v>
      </c>
      <c r="CD219" s="75" t="e">
        <f>IF(#REF!="",1,2)</f>
        <v>#REF!</v>
      </c>
      <c r="CE219" s="80">
        <f>IF(J36="",1,2)</f>
        <v>1</v>
      </c>
      <c r="CF219" s="81" t="e">
        <f>IF(#REF!="",1,2)</f>
        <v>#REF!</v>
      </c>
      <c r="CG219" s="81" t="e">
        <f>IF(#REF!="",1,2)</f>
        <v>#REF!</v>
      </c>
      <c r="CH219" s="1" t="e">
        <f>SUM(#REF!)</f>
        <v>#REF!</v>
      </c>
    </row>
    <row r="220" spans="1:86" ht="24" customHeight="1" x14ac:dyDescent="0.25">
      <c r="B220" s="87"/>
      <c r="C220" s="88"/>
      <c r="D220" s="9"/>
      <c r="E220" s="9"/>
      <c r="F220" s="9"/>
      <c r="G220" s="9"/>
      <c r="H220" s="9"/>
      <c r="I220" s="9"/>
      <c r="J220" s="9"/>
      <c r="K220" s="27"/>
      <c r="L220" s="27"/>
      <c r="M220" s="12"/>
      <c r="N220" s="7"/>
      <c r="BW220" s="75">
        <f t="shared" si="2"/>
        <v>2</v>
      </c>
      <c r="BX220" s="76">
        <f t="shared" si="3"/>
        <v>1</v>
      </c>
      <c r="BY220" s="77">
        <f t="shared" si="3"/>
        <v>1</v>
      </c>
      <c r="BZ220" s="75">
        <f t="shared" si="3"/>
        <v>1</v>
      </c>
      <c r="CA220" s="78">
        <f t="shared" si="3"/>
        <v>1</v>
      </c>
      <c r="CB220" s="79" t="e">
        <f>IF(#REF!="",1,2)</f>
        <v>#REF!</v>
      </c>
      <c r="CC220" s="80" t="e">
        <f>IF(#REF!="",1,2)</f>
        <v>#REF!</v>
      </c>
      <c r="CD220" s="75" t="e">
        <f>IF(#REF!="",1,2)</f>
        <v>#REF!</v>
      </c>
      <c r="CE220" s="80">
        <f t="shared" si="4"/>
        <v>1</v>
      </c>
      <c r="CF220" s="81" t="e">
        <f>IF(#REF!="",1,2)</f>
        <v>#REF!</v>
      </c>
      <c r="CG220" s="81" t="e">
        <f>IF(#REF!="",1,2)</f>
        <v>#REF!</v>
      </c>
      <c r="CH220" s="1" t="e">
        <f>SUM(#REF!)</f>
        <v>#REF!</v>
      </c>
    </row>
    <row r="221" spans="1:86" ht="24" customHeight="1" x14ac:dyDescent="0.25">
      <c r="B221" s="87"/>
      <c r="C221" s="88"/>
      <c r="D221" s="9"/>
      <c r="E221" s="9"/>
      <c r="F221" s="9"/>
      <c r="G221" s="89"/>
      <c r="H221" s="90"/>
      <c r="I221" s="90"/>
      <c r="J221" s="91" t="s">
        <v>107</v>
      </c>
      <c r="K221" s="92">
        <f>SUM(K219:K219)</f>
        <v>0</v>
      </c>
      <c r="L221" s="93"/>
      <c r="M221" s="12"/>
      <c r="N221" s="7"/>
    </row>
    <row r="222" spans="1:86" ht="27.75" customHeight="1" thickBot="1" x14ac:dyDescent="0.25">
      <c r="A222" s="12"/>
      <c r="B222" s="94"/>
      <c r="C222" s="95"/>
      <c r="D222" s="95"/>
      <c r="E222" s="95"/>
      <c r="F222" s="96"/>
      <c r="G222" s="95"/>
      <c r="H222" s="95"/>
      <c r="I222" s="95"/>
      <c r="J222" s="95"/>
      <c r="K222" s="95"/>
      <c r="L222" s="95"/>
      <c r="M222" s="97"/>
      <c r="N222" s="7"/>
      <c r="AR222" s="98"/>
    </row>
    <row r="223" spans="1:86" ht="19.5" hidden="1" customHeight="1" thickTop="1" x14ac:dyDescent="0.2">
      <c r="B223" s="99"/>
      <c r="C223" s="99"/>
      <c r="G223" s="100"/>
      <c r="H223" s="101"/>
      <c r="I223" s="101"/>
      <c r="J223" s="101"/>
      <c r="K223" s="9"/>
      <c r="L223" s="9"/>
      <c r="AR223" s="102"/>
      <c r="BY223" s="103"/>
      <c r="BZ223" s="104"/>
      <c r="CA223" s="105" t="s">
        <v>108</v>
      </c>
      <c r="CB223" s="106"/>
      <c r="CC223" s="107" t="s">
        <v>109</v>
      </c>
      <c r="CD223" s="107" t="s">
        <v>110</v>
      </c>
      <c r="CE223" s="104"/>
    </row>
    <row r="224" spans="1:86" ht="12.75" hidden="1" x14ac:dyDescent="0.2">
      <c r="AR224" s="102"/>
      <c r="BW224" s="1" t="e">
        <f t="shared" ref="BW224:BW233" si="5">IF(F230="",1,2)</f>
        <v>#REF!</v>
      </c>
      <c r="BY224" s="108" t="e">
        <f>IF(#REF!="",1,2)</f>
        <v>#REF!</v>
      </c>
      <c r="BZ224" s="109"/>
      <c r="CA224" s="110" t="e">
        <f t="shared" ref="CA224:CA233" si="6">IF(F230="",1,2)</f>
        <v>#REF!</v>
      </c>
      <c r="CB224" s="111"/>
      <c r="CC224" s="112">
        <f t="shared" ref="CC224:CC233" si="7">IF(H230="",1,2)</f>
        <v>1</v>
      </c>
      <c r="CD224" s="112">
        <f t="shared" ref="CD224:CD233" si="8">IF(J230="",1,2)</f>
        <v>1</v>
      </c>
      <c r="CE224" s="109"/>
    </row>
    <row r="225" spans="2:96" ht="9" hidden="1" customHeight="1" x14ac:dyDescent="0.2">
      <c r="B225" s="113"/>
      <c r="C225" s="114"/>
      <c r="D225" s="114"/>
      <c r="E225" s="114"/>
      <c r="F225" s="114"/>
      <c r="G225" s="114"/>
      <c r="H225" s="114"/>
      <c r="I225" s="114"/>
      <c r="J225" s="114"/>
      <c r="K225" s="114"/>
      <c r="L225" s="115"/>
      <c r="M225" s="116"/>
      <c r="AR225" s="102"/>
      <c r="BJ225" s="104"/>
      <c r="BW225" s="1" t="e">
        <f t="shared" si="5"/>
        <v>#REF!</v>
      </c>
      <c r="BY225" s="108" t="e">
        <f>IF(#REF!="",1,2)</f>
        <v>#REF!</v>
      </c>
      <c r="BZ225" s="109"/>
      <c r="CA225" s="110" t="e">
        <f t="shared" si="6"/>
        <v>#REF!</v>
      </c>
      <c r="CB225" s="111"/>
      <c r="CC225" s="112">
        <f t="shared" si="7"/>
        <v>1</v>
      </c>
      <c r="CD225" s="112">
        <f t="shared" si="8"/>
        <v>1</v>
      </c>
      <c r="CE225" s="109"/>
    </row>
    <row r="226" spans="2:96" ht="9" hidden="1" customHeight="1" x14ac:dyDescent="0.2">
      <c r="B226" s="117"/>
      <c r="C226" s="118"/>
      <c r="D226" s="118"/>
      <c r="E226" s="118"/>
      <c r="F226" s="118"/>
      <c r="G226" s="118"/>
      <c r="H226" s="118"/>
      <c r="I226" s="118"/>
      <c r="J226" s="118"/>
      <c r="K226" s="118"/>
      <c r="L226" s="119"/>
      <c r="M226" s="120"/>
      <c r="AR226" s="102"/>
      <c r="BW226" s="1" t="e">
        <f t="shared" si="5"/>
        <v>#REF!</v>
      </c>
      <c r="BY226" s="108" t="e">
        <f>IF(#REF!="",1,2)</f>
        <v>#REF!</v>
      </c>
      <c r="BZ226" s="109"/>
      <c r="CA226" s="110" t="e">
        <f t="shared" si="6"/>
        <v>#REF!</v>
      </c>
      <c r="CB226" s="111"/>
      <c r="CC226" s="112">
        <f t="shared" si="7"/>
        <v>1</v>
      </c>
      <c r="CD226" s="112">
        <f t="shared" si="8"/>
        <v>1</v>
      </c>
      <c r="CE226" s="109"/>
      <c r="CF226" s="121"/>
    </row>
    <row r="227" spans="2:96" ht="21.75" hidden="1" customHeight="1" x14ac:dyDescent="0.2">
      <c r="B227" s="117"/>
      <c r="C227" s="122" t="s">
        <v>111</v>
      </c>
      <c r="D227" s="123"/>
      <c r="E227" s="123"/>
      <c r="F227" s="123"/>
      <c r="G227" s="123"/>
      <c r="H227" s="123"/>
      <c r="I227" s="123"/>
      <c r="J227" s="123"/>
      <c r="K227" s="123"/>
      <c r="L227" s="124"/>
      <c r="M227" s="120"/>
      <c r="AR227" s="102"/>
      <c r="BW227" s="1" t="e">
        <f t="shared" si="5"/>
        <v>#REF!</v>
      </c>
      <c r="BY227" s="108" t="e">
        <f>IF(#REF!="",1,2)</f>
        <v>#REF!</v>
      </c>
      <c r="BZ227" s="109"/>
      <c r="CA227" s="110" t="e">
        <f t="shared" si="6"/>
        <v>#REF!</v>
      </c>
      <c r="CB227" s="111"/>
      <c r="CC227" s="112">
        <f t="shared" si="7"/>
        <v>1</v>
      </c>
      <c r="CD227" s="112">
        <f t="shared" si="8"/>
        <v>1</v>
      </c>
      <c r="CE227" s="109"/>
    </row>
    <row r="228" spans="2:96" ht="3.75" hidden="1" customHeight="1" x14ac:dyDescent="0.25">
      <c r="B228" s="117"/>
      <c r="C228" s="125"/>
      <c r="D228" s="125"/>
      <c r="E228" s="125"/>
      <c r="F228" s="125"/>
      <c r="G228" s="125"/>
      <c r="H228" s="126"/>
      <c r="I228" s="126"/>
      <c r="J228" s="126"/>
      <c r="K228" s="125"/>
      <c r="L228" s="125"/>
      <c r="M228" s="120"/>
      <c r="AR228" s="102"/>
      <c r="BW228" s="1" t="e">
        <f t="shared" si="5"/>
        <v>#REF!</v>
      </c>
      <c r="BX228" s="121"/>
      <c r="BY228" s="108" t="e">
        <f>IF(#REF!="",1,2)</f>
        <v>#REF!</v>
      </c>
      <c r="BZ228" s="109"/>
      <c r="CA228" s="110" t="e">
        <f t="shared" si="6"/>
        <v>#REF!</v>
      </c>
      <c r="CB228" s="111"/>
      <c r="CC228" s="112">
        <f t="shared" si="7"/>
        <v>1</v>
      </c>
      <c r="CD228" s="112">
        <f t="shared" si="8"/>
        <v>1</v>
      </c>
      <c r="CE228" s="109"/>
    </row>
    <row r="229" spans="2:96" s="121" customFormat="1" ht="39.75" hidden="1" customHeight="1" x14ac:dyDescent="0.2">
      <c r="B229" s="127"/>
      <c r="C229" s="128" t="s">
        <v>79</v>
      </c>
      <c r="D229" s="129" t="s">
        <v>112</v>
      </c>
      <c r="E229" s="130" t="s">
        <v>113</v>
      </c>
      <c r="F229" s="327" t="s">
        <v>108</v>
      </c>
      <c r="G229" s="328"/>
      <c r="H229" s="128" t="s">
        <v>109</v>
      </c>
      <c r="I229" s="128"/>
      <c r="J229" s="128" t="s">
        <v>110</v>
      </c>
      <c r="K229" s="128" t="s">
        <v>114</v>
      </c>
      <c r="L229" s="133" t="s">
        <v>103</v>
      </c>
      <c r="M229" s="134"/>
      <c r="AR229" s="102"/>
      <c r="AT229" s="1"/>
      <c r="AY229" s="1"/>
      <c r="BJ229" s="1"/>
      <c r="BV229" s="1"/>
      <c r="BW229" s="1" t="e">
        <f t="shared" si="5"/>
        <v>#REF!</v>
      </c>
      <c r="BX229" s="1"/>
      <c r="BY229" s="108" t="e">
        <f>IF(#REF!="",1,2)</f>
        <v>#REF!</v>
      </c>
      <c r="BZ229" s="109"/>
      <c r="CA229" s="110" t="e">
        <f t="shared" si="6"/>
        <v>#REF!</v>
      </c>
      <c r="CB229" s="111"/>
      <c r="CC229" s="112">
        <f t="shared" si="7"/>
        <v>1</v>
      </c>
      <c r="CD229" s="112">
        <f t="shared" si="8"/>
        <v>1</v>
      </c>
      <c r="CE229" s="109"/>
      <c r="CF229" s="1"/>
      <c r="CG229" s="1"/>
      <c r="CH229" s="1"/>
      <c r="CI229" s="1"/>
      <c r="CJ229" s="1"/>
      <c r="CK229" s="1"/>
      <c r="CL229" s="1"/>
      <c r="CM229" s="1"/>
      <c r="CN229" s="1"/>
      <c r="CO229" s="1"/>
      <c r="CP229" s="1"/>
      <c r="CQ229" s="1"/>
      <c r="CR229" s="1"/>
    </row>
    <row r="230" spans="2:96" ht="49.5" hidden="1" customHeight="1" x14ac:dyDescent="0.2">
      <c r="B230" s="117"/>
      <c r="C230" s="135" t="e">
        <f>#REF!</f>
        <v>#REF!</v>
      </c>
      <c r="D230" s="136"/>
      <c r="E230" s="137"/>
      <c r="F230" s="325" t="e">
        <f>IF(#REF!="","",#REF!)</f>
        <v>#REF!</v>
      </c>
      <c r="G230" s="326"/>
      <c r="H230" s="138"/>
      <c r="I230" s="138"/>
      <c r="J230" s="138"/>
      <c r="K230" s="139"/>
      <c r="L230" s="140"/>
      <c r="M230" s="120"/>
      <c r="AR230" s="102"/>
      <c r="BW230" s="1" t="e">
        <f t="shared" si="5"/>
        <v>#REF!</v>
      </c>
      <c r="BY230" s="108" t="e">
        <f>IF(#REF!="",1,2)</f>
        <v>#REF!</v>
      </c>
      <c r="BZ230" s="109"/>
      <c r="CA230" s="110" t="e">
        <f t="shared" si="6"/>
        <v>#REF!</v>
      </c>
      <c r="CB230" s="111"/>
      <c r="CC230" s="112">
        <f t="shared" si="7"/>
        <v>1</v>
      </c>
      <c r="CD230" s="112">
        <f t="shared" si="8"/>
        <v>1</v>
      </c>
      <c r="CE230" s="109"/>
      <c r="CF230" s="109"/>
      <c r="CR230" s="121"/>
    </row>
    <row r="231" spans="2:96" ht="49.5" hidden="1" customHeight="1" x14ac:dyDescent="0.2">
      <c r="B231" s="117"/>
      <c r="C231" s="135" t="e">
        <f>#REF!</f>
        <v>#REF!</v>
      </c>
      <c r="D231" s="136"/>
      <c r="E231" s="137"/>
      <c r="F231" s="325" t="e">
        <f>IF(#REF!="","",#REF!)</f>
        <v>#REF!</v>
      </c>
      <c r="G231" s="326"/>
      <c r="H231" s="138"/>
      <c r="I231" s="138"/>
      <c r="J231" s="138"/>
      <c r="K231" s="139"/>
      <c r="L231" s="140"/>
      <c r="M231" s="120"/>
      <c r="AR231" s="102"/>
      <c r="BW231" s="1" t="e">
        <f t="shared" si="5"/>
        <v>#REF!</v>
      </c>
      <c r="BY231" s="108" t="e">
        <f>IF(#REF!="",1,2)</f>
        <v>#REF!</v>
      </c>
      <c r="BZ231" s="109"/>
      <c r="CA231" s="110" t="e">
        <f t="shared" si="6"/>
        <v>#REF!</v>
      </c>
      <c r="CB231" s="111"/>
      <c r="CC231" s="112">
        <f t="shared" si="7"/>
        <v>1</v>
      </c>
      <c r="CD231" s="112">
        <f t="shared" si="8"/>
        <v>1</v>
      </c>
      <c r="CE231" s="109"/>
      <c r="CF231" s="109"/>
      <c r="CM231" s="121"/>
      <c r="CN231" s="121"/>
      <c r="CO231" s="121"/>
      <c r="CP231" s="121"/>
      <c r="CQ231" s="121"/>
    </row>
    <row r="232" spans="2:96" ht="49.5" hidden="1" customHeight="1" x14ac:dyDescent="0.2">
      <c r="B232" s="117"/>
      <c r="C232" s="135" t="e">
        <f>#REF!</f>
        <v>#REF!</v>
      </c>
      <c r="D232" s="136"/>
      <c r="E232" s="137"/>
      <c r="F232" s="325" t="e">
        <f>IF(#REF!="","",#REF!)</f>
        <v>#REF!</v>
      </c>
      <c r="G232" s="326"/>
      <c r="H232" s="138"/>
      <c r="I232" s="138"/>
      <c r="J232" s="138"/>
      <c r="K232" s="139"/>
      <c r="L232" s="140"/>
      <c r="M232" s="120"/>
      <c r="AR232" s="102"/>
      <c r="BW232" s="1" t="e">
        <f t="shared" si="5"/>
        <v>#REF!</v>
      </c>
      <c r="BY232" s="108" t="e">
        <f>IF(#REF!="",1,2)</f>
        <v>#REF!</v>
      </c>
      <c r="BZ232" s="109"/>
      <c r="CA232" s="110" t="e">
        <f t="shared" si="6"/>
        <v>#REF!</v>
      </c>
      <c r="CB232" s="111"/>
      <c r="CC232" s="112">
        <f t="shared" si="7"/>
        <v>1</v>
      </c>
      <c r="CD232" s="112">
        <f t="shared" si="8"/>
        <v>1</v>
      </c>
      <c r="CE232" s="109"/>
      <c r="CF232" s="109"/>
    </row>
    <row r="233" spans="2:96" ht="49.5" hidden="1" customHeight="1" x14ac:dyDescent="0.2">
      <c r="B233" s="117"/>
      <c r="C233" s="135" t="e">
        <f>#REF!</f>
        <v>#REF!</v>
      </c>
      <c r="D233" s="136"/>
      <c r="E233" s="137"/>
      <c r="F233" s="325" t="e">
        <f>IF(#REF!="","",#REF!)</f>
        <v>#REF!</v>
      </c>
      <c r="G233" s="326"/>
      <c r="H233" s="138"/>
      <c r="I233" s="138"/>
      <c r="J233" s="138"/>
      <c r="K233" s="139"/>
      <c r="L233" s="140"/>
      <c r="M233" s="120"/>
      <c r="BW233" s="1" t="e">
        <f t="shared" si="5"/>
        <v>#REF!</v>
      </c>
      <c r="BY233" s="108" t="e">
        <f>IF(#REF!="",1,2)</f>
        <v>#REF!</v>
      </c>
      <c r="BZ233" s="109"/>
      <c r="CA233" s="110" t="e">
        <f t="shared" si="6"/>
        <v>#REF!</v>
      </c>
      <c r="CB233" s="111"/>
      <c r="CC233" s="112">
        <f t="shared" si="7"/>
        <v>1</v>
      </c>
      <c r="CD233" s="112">
        <f t="shared" si="8"/>
        <v>1</v>
      </c>
      <c r="CE233" s="109"/>
      <c r="CF233" s="141" t="e">
        <f>SUM(CA224:CD233)</f>
        <v>#REF!</v>
      </c>
    </row>
    <row r="234" spans="2:96" ht="49.5" hidden="1" customHeight="1" x14ac:dyDescent="0.2">
      <c r="B234" s="117"/>
      <c r="C234" s="135" t="e">
        <f>#REF!</f>
        <v>#REF!</v>
      </c>
      <c r="D234" s="136"/>
      <c r="E234" s="137"/>
      <c r="F234" s="325" t="e">
        <f>IF(#REF!="","",#REF!)</f>
        <v>#REF!</v>
      </c>
      <c r="G234" s="326"/>
      <c r="H234" s="138"/>
      <c r="I234" s="138"/>
      <c r="J234" s="138"/>
      <c r="K234" s="139"/>
      <c r="L234" s="140"/>
      <c r="M234" s="120"/>
      <c r="BW234" s="19" t="s">
        <v>115</v>
      </c>
      <c r="BX234" s="20"/>
      <c r="BY234" s="20"/>
      <c r="BZ234" s="20"/>
      <c r="CA234" s="21"/>
    </row>
    <row r="235" spans="2:96" ht="49.5" hidden="1" customHeight="1" x14ac:dyDescent="0.2">
      <c r="B235" s="117"/>
      <c r="C235" s="135" t="e">
        <f>#REF!</f>
        <v>#REF!</v>
      </c>
      <c r="D235" s="136"/>
      <c r="E235" s="137"/>
      <c r="F235" s="325" t="e">
        <f>IF(#REF!="","",#REF!)</f>
        <v>#REF!</v>
      </c>
      <c r="G235" s="326"/>
      <c r="H235" s="138"/>
      <c r="I235" s="138"/>
      <c r="J235" s="138"/>
      <c r="K235" s="139"/>
      <c r="L235" s="140"/>
      <c r="M235" s="120"/>
      <c r="BW235" s="142" t="e">
        <f>WORKDAY(E7,15)</f>
        <v>#VALUE!</v>
      </c>
    </row>
    <row r="236" spans="2:96" ht="49.5" hidden="1" customHeight="1" x14ac:dyDescent="0.25">
      <c r="B236" s="117"/>
      <c r="C236" s="135" t="e">
        <f>#REF!</f>
        <v>#REF!</v>
      </c>
      <c r="D236" s="136"/>
      <c r="E236" s="137"/>
      <c r="F236" s="325" t="e">
        <f>IF(#REF!="","",#REF!)</f>
        <v>#REF!</v>
      </c>
      <c r="G236" s="326"/>
      <c r="H236" s="138"/>
      <c r="I236" s="138"/>
      <c r="J236" s="138"/>
      <c r="K236" s="139"/>
      <c r="L236" s="140"/>
      <c r="M236" s="120"/>
      <c r="BW236" s="143" t="s">
        <v>116</v>
      </c>
      <c r="BX236" s="144"/>
      <c r="BY236" s="144"/>
      <c r="BZ236" s="144"/>
      <c r="CA236" s="144"/>
      <c r="CB236" s="144"/>
      <c r="CC236" s="144"/>
      <c r="CD236" s="144"/>
      <c r="CE236" s="144"/>
      <c r="CF236" s="145"/>
    </row>
    <row r="237" spans="2:96" ht="49.5" hidden="1" customHeight="1" x14ac:dyDescent="0.25">
      <c r="B237" s="117"/>
      <c r="C237" s="135" t="e">
        <f>#REF!</f>
        <v>#REF!</v>
      </c>
      <c r="D237" s="136"/>
      <c r="E237" s="137"/>
      <c r="F237" s="325" t="e">
        <f>IF(#REF!="","",#REF!)</f>
        <v>#REF!</v>
      </c>
      <c r="G237" s="326"/>
      <c r="H237" s="138"/>
      <c r="I237" s="138"/>
      <c r="J237" s="138"/>
      <c r="K237" s="139"/>
      <c r="L237" s="140"/>
      <c r="M237" s="120"/>
      <c r="BW237" s="9"/>
      <c r="BX237" s="146" t="s">
        <v>117</v>
      </c>
      <c r="BY237" s="147"/>
      <c r="BZ237" s="148"/>
      <c r="CA237" s="149" t="s">
        <v>118</v>
      </c>
      <c r="CB237" s="150"/>
      <c r="CC237" s="151"/>
      <c r="CD237" s="149" t="s">
        <v>118</v>
      </c>
      <c r="CE237" s="150"/>
      <c r="CF237" s="151"/>
    </row>
    <row r="238" spans="2:96" ht="49.5" hidden="1" customHeight="1" x14ac:dyDescent="0.25">
      <c r="B238" s="117"/>
      <c r="C238" s="135" t="e">
        <f>#REF!</f>
        <v>#REF!</v>
      </c>
      <c r="D238" s="136"/>
      <c r="E238" s="137"/>
      <c r="F238" s="325" t="e">
        <f>IF(#REF!="","",#REF!)</f>
        <v>#REF!</v>
      </c>
      <c r="G238" s="326"/>
      <c r="H238" s="138"/>
      <c r="I238" s="138"/>
      <c r="J238" s="138"/>
      <c r="K238" s="139"/>
      <c r="L238" s="140"/>
      <c r="M238" s="120"/>
      <c r="BW238" s="9"/>
      <c r="BX238" s="152" t="s">
        <v>104</v>
      </c>
      <c r="BY238" s="152" t="s">
        <v>105</v>
      </c>
      <c r="BZ238" s="152" t="s">
        <v>106</v>
      </c>
      <c r="CA238" s="152" t="s">
        <v>104</v>
      </c>
      <c r="CB238" s="152" t="s">
        <v>105</v>
      </c>
      <c r="CC238" s="152" t="s">
        <v>106</v>
      </c>
      <c r="CD238" s="152" t="s">
        <v>104</v>
      </c>
      <c r="CE238" s="152" t="s">
        <v>105</v>
      </c>
      <c r="CF238" s="152" t="s">
        <v>106</v>
      </c>
    </row>
    <row r="239" spans="2:96" ht="49.5" hidden="1" customHeight="1" x14ac:dyDescent="0.2">
      <c r="B239" s="117"/>
      <c r="C239" s="135" t="e">
        <f>#REF!</f>
        <v>#REF!</v>
      </c>
      <c r="D239" s="136"/>
      <c r="E239" s="137"/>
      <c r="F239" s="325" t="e">
        <f>IF(#REF!="","",#REF!)</f>
        <v>#REF!</v>
      </c>
      <c r="G239" s="326"/>
      <c r="H239" s="138"/>
      <c r="I239" s="138"/>
      <c r="J239" s="138"/>
      <c r="K239" s="139"/>
      <c r="L239" s="140"/>
      <c r="M239" s="120"/>
      <c r="BW239" s="153">
        <v>1</v>
      </c>
      <c r="BX239" s="154" t="e">
        <f>IF(L230=#REF!,C230,"")</f>
        <v>#REF!</v>
      </c>
      <c r="BY239" s="154" t="e">
        <f>IF(L230=#REF!,C230,"")</f>
        <v>#REF!</v>
      </c>
      <c r="BZ239" s="154" t="e">
        <f>IF(L230=#REF!,C230,"")</f>
        <v>#REF!</v>
      </c>
      <c r="CA239" s="154" t="e">
        <f t="array" ref="CA239">INDEX($BX$239:$BX$248,SMALL(IF(LEN(TRIM($BX$239:$BX$248)),ROW($BX$239:$BX$248)-MIN(ROW($BX$239:$BX$248))+1,""),ROW(A1)))</f>
        <v>#REF!</v>
      </c>
      <c r="CB239" s="154" t="e">
        <f t="array" ref="CB239">INDEX($BY$239:$BY$248,SMALL(IF(LEN(TRIM($BY$239:$BY$248)),ROW($BY$239:$BY$248)-MIN(ROW($BY$239:$BY$248))+1,""),ROW(A1)))</f>
        <v>#REF!</v>
      </c>
      <c r="CC239" s="154" t="e">
        <f t="array" ref="CC239">INDEX($BZ$239:$BZ$248,SMALL(IF(LEN(TRIM($BZ$239:$BZ$248)),ROW($BZ$239:$BZ$248)-MIN(ROW($BZ$239:$BZ$248))+1,""),ROW(A1)))</f>
        <v>#REF!</v>
      </c>
      <c r="CD239" s="154" t="str">
        <f t="shared" ref="CD239:CF248" si="9">IFERROR(CA239,"")</f>
        <v/>
      </c>
      <c r="CE239" s="154" t="str">
        <f t="shared" si="9"/>
        <v/>
      </c>
      <c r="CF239" s="154" t="str">
        <f t="shared" si="9"/>
        <v/>
      </c>
    </row>
    <row r="240" spans="2:96" ht="15" hidden="1" thickBot="1" x14ac:dyDescent="0.25">
      <c r="B240" s="155"/>
      <c r="C240" s="156"/>
      <c r="D240" s="156"/>
      <c r="E240" s="156"/>
      <c r="F240" s="156"/>
      <c r="G240" s="156"/>
      <c r="H240" s="156"/>
      <c r="I240" s="156"/>
      <c r="J240" s="156"/>
      <c r="K240" s="156"/>
      <c r="L240" s="157"/>
      <c r="M240" s="158"/>
      <c r="BW240" s="153">
        <v>2</v>
      </c>
      <c r="BX240" s="154" t="e">
        <f>IF(L231=#REF!,C231,"")</f>
        <v>#REF!</v>
      </c>
      <c r="BY240" s="154" t="e">
        <f>IF(L231=#REF!,C231,"")</f>
        <v>#REF!</v>
      </c>
      <c r="BZ240" s="154" t="e">
        <f>IF(L231=#REF!,C231,"")</f>
        <v>#REF!</v>
      </c>
      <c r="CA240" s="154" t="e">
        <f t="array" ref="CA240">INDEX($BX$239:$BX$248,SMALL(IF(LEN(TRIM($BX$239:$BX$248)),ROW($BX$239:$BX$248)-MIN(ROW($BX$239:$BX$248))+1,""),ROW(A2)))</f>
        <v>#REF!</v>
      </c>
      <c r="CB240" s="154" t="e">
        <f t="array" ref="CB240">INDEX($BY$239:$BY$248,SMALL(IF(LEN(TRIM($BY$239:$BY$248)),ROW($BY$239:$BY$248)-MIN(ROW($BY$239:$BY$248))+1,""),ROW(A2)))</f>
        <v>#REF!</v>
      </c>
      <c r="CC240" s="154" t="e">
        <f t="array" ref="CC240">INDEX($BZ$239:$BZ$248,SMALL(IF(LEN(TRIM($BZ$239:$BZ$248)),ROW($BZ$239:$BZ$248)-MIN(ROW($BZ$239:$BZ$248))+1,""),ROW(A2)))</f>
        <v>#REF!</v>
      </c>
      <c r="CD240" s="154" t="str">
        <f t="shared" si="9"/>
        <v/>
      </c>
      <c r="CE240" s="154" t="str">
        <f t="shared" si="9"/>
        <v/>
      </c>
      <c r="CF240" s="154" t="str">
        <f t="shared" si="9"/>
        <v/>
      </c>
    </row>
    <row r="241" spans="2:88" ht="14.25" hidden="1" x14ac:dyDescent="0.2">
      <c r="BW241" s="153">
        <v>3</v>
      </c>
      <c r="BX241" s="154" t="e">
        <f>IF(L232=#REF!,C232,"")</f>
        <v>#REF!</v>
      </c>
      <c r="BY241" s="154" t="e">
        <f>IF(L232=#REF!,C232,"")</f>
        <v>#REF!</v>
      </c>
      <c r="BZ241" s="154" t="e">
        <f>IF(L232=#REF!,C232,"")</f>
        <v>#REF!</v>
      </c>
      <c r="CA241" s="154" t="e">
        <f t="array" ref="CA241">INDEX($BX$239:$BX$248,SMALL(IF(LEN(TRIM($BX$239:$BX$248)),ROW($BX$239:$BX$248)-MIN(ROW($BX$239:$BX$248))+1,""),ROW(A3)))</f>
        <v>#REF!</v>
      </c>
      <c r="CB241" s="154" t="e">
        <f t="array" ref="CB241">INDEX($BY$239:$BY$248,SMALL(IF(LEN(TRIM($BY$239:$BY$248)),ROW($BY$239:$BY$248)-MIN(ROW($BY$239:$BY$248))+1,""),ROW(A3)))</f>
        <v>#REF!</v>
      </c>
      <c r="CC241" s="154" t="e">
        <f t="array" ref="CC241">INDEX($BZ$239:$BZ$248,SMALL(IF(LEN(TRIM($BZ$239:$BZ$248)),ROW($BZ$239:$BZ$248)-MIN(ROW($BZ$239:$BZ$248))+1,""),ROW(A3)))</f>
        <v>#REF!</v>
      </c>
      <c r="CD241" s="154" t="str">
        <f t="shared" si="9"/>
        <v/>
      </c>
      <c r="CE241" s="154" t="str">
        <f t="shared" si="9"/>
        <v/>
      </c>
      <c r="CF241" s="154" t="str">
        <f t="shared" si="9"/>
        <v/>
      </c>
    </row>
    <row r="242" spans="2:88" ht="14.25" hidden="1" x14ac:dyDescent="0.2">
      <c r="BW242" s="153">
        <v>4</v>
      </c>
      <c r="BX242" s="154" t="e">
        <f>IF(L233=#REF!,C233,"")</f>
        <v>#REF!</v>
      </c>
      <c r="BY242" s="154" t="e">
        <f>IF(L233=#REF!,C233,"")</f>
        <v>#REF!</v>
      </c>
      <c r="BZ242" s="154" t="e">
        <f>IF(L233=#REF!,C233,"")</f>
        <v>#REF!</v>
      </c>
      <c r="CA242" s="154" t="e">
        <f t="array" ref="CA242">INDEX($BX$239:$BX$248,SMALL(IF(LEN(TRIM($BX$239:$BX$248)),ROW($BX$239:$BX$248)-MIN(ROW($BX$239:$BX$248))+1,""),ROW(A4)))</f>
        <v>#REF!</v>
      </c>
      <c r="CB242" s="154" t="e">
        <f t="array" ref="CB242">INDEX($BY$239:$BY$248,SMALL(IF(LEN(TRIM($BY$239:$BY$248)),ROW($BY$239:$BY$248)-MIN(ROW($BY$239:$BY$248))+1,""),ROW(A4)))</f>
        <v>#REF!</v>
      </c>
      <c r="CC242" s="154" t="e">
        <f t="array" ref="CC242">INDEX($BZ$239:$BZ$248,SMALL(IF(LEN(TRIM($BZ$239:$BZ$248)),ROW($BZ$239:$BZ$248)-MIN(ROW($BZ$239:$BZ$248))+1,""),ROW(A4)))</f>
        <v>#REF!</v>
      </c>
      <c r="CD242" s="154" t="str">
        <f t="shared" si="9"/>
        <v/>
      </c>
      <c r="CE242" s="154" t="str">
        <f t="shared" si="9"/>
        <v/>
      </c>
      <c r="CF242" s="154" t="str">
        <f t="shared" si="9"/>
        <v/>
      </c>
    </row>
    <row r="243" spans="2:88" ht="14.25" hidden="1" x14ac:dyDescent="0.2">
      <c r="BW243" s="153">
        <v>5</v>
      </c>
      <c r="BX243" s="154" t="e">
        <f>IF(L234=#REF!,C234,"")</f>
        <v>#REF!</v>
      </c>
      <c r="BY243" s="154" t="e">
        <f>IF(L234=#REF!,C234,"")</f>
        <v>#REF!</v>
      </c>
      <c r="BZ243" s="154" t="e">
        <f>IF(L234=#REF!,C234,"")</f>
        <v>#REF!</v>
      </c>
      <c r="CA243" s="154" t="e">
        <f t="array" ref="CA243">INDEX($BX$239:$BX$248,SMALL(IF(LEN(TRIM($BX$239:$BX$248)),ROW($BX$239:$BX$248)-MIN(ROW($BX$239:$BX$248))+1,""),ROW(A5)))</f>
        <v>#REF!</v>
      </c>
      <c r="CB243" s="154" t="e">
        <f t="array" ref="CB243">INDEX($BY$239:$BY$248,SMALL(IF(LEN(TRIM($BY$239:$BY$248)),ROW($BY$239:$BY$248)-MIN(ROW($BY$239:$BY$248))+1,""),ROW(A5)))</f>
        <v>#REF!</v>
      </c>
      <c r="CC243" s="154" t="e">
        <f t="array" ref="CC243">INDEX($BZ$239:$BZ$248,SMALL(IF(LEN(TRIM($BZ$239:$BZ$248)),ROW($BZ$239:$BZ$248)-MIN(ROW($BZ$239:$BZ$248))+1,""),ROW(A5)))</f>
        <v>#REF!</v>
      </c>
      <c r="CD243" s="154" t="str">
        <f t="shared" si="9"/>
        <v/>
      </c>
      <c r="CE243" s="154" t="str">
        <f t="shared" si="9"/>
        <v/>
      </c>
      <c r="CF243" s="154" t="str">
        <f t="shared" si="9"/>
        <v/>
      </c>
    </row>
    <row r="244" spans="2:88" ht="14.25" hidden="1" x14ac:dyDescent="0.2">
      <c r="BW244" s="153">
        <v>6</v>
      </c>
      <c r="BX244" s="154" t="e">
        <f>IF(L235=#REF!,C235,"")</f>
        <v>#REF!</v>
      </c>
      <c r="BY244" s="154" t="e">
        <f>IF(L235=#REF!,C235,"")</f>
        <v>#REF!</v>
      </c>
      <c r="BZ244" s="154" t="e">
        <f>IF(L235=#REF!,C235,"")</f>
        <v>#REF!</v>
      </c>
      <c r="CA244" s="154" t="e">
        <f t="array" ref="CA244">INDEX($BX$239:$BX$248,SMALL(IF(LEN(TRIM($BX$239:$BX$248)),ROW($BX$239:$BX$248)-MIN(ROW($BX$239:$BX$248))+1,""),ROW(A6)))</f>
        <v>#REF!</v>
      </c>
      <c r="CB244" s="154" t="e">
        <f t="array" ref="CB244">INDEX($BY$239:$BY$248,SMALL(IF(LEN(TRIM($BY$239:$BY$248)),ROW($BY$239:$BY$248)-MIN(ROW($BY$239:$BY$248))+1,""),ROW(A6)))</f>
        <v>#REF!</v>
      </c>
      <c r="CC244" s="154" t="e">
        <f t="array" ref="CC244">INDEX($BZ$239:$BZ$248,SMALL(IF(LEN(TRIM($BZ$239:$BZ$248)),ROW($BZ$239:$BZ$248)-MIN(ROW($BZ$239:$BZ$248))+1,""),ROW(A6)))</f>
        <v>#REF!</v>
      </c>
      <c r="CD244" s="154" t="str">
        <f t="shared" si="9"/>
        <v/>
      </c>
      <c r="CE244" s="154" t="str">
        <f t="shared" si="9"/>
        <v/>
      </c>
      <c r="CF244" s="154" t="str">
        <f t="shared" si="9"/>
        <v/>
      </c>
    </row>
    <row r="245" spans="2:88" ht="14.25" hidden="1" x14ac:dyDescent="0.2">
      <c r="BW245" s="153">
        <v>7</v>
      </c>
      <c r="BX245" s="154" t="e">
        <f>IF(L236=#REF!,C236,"")</f>
        <v>#REF!</v>
      </c>
      <c r="BY245" s="154" t="e">
        <f>IF(L236=#REF!,C236,"")</f>
        <v>#REF!</v>
      </c>
      <c r="BZ245" s="154" t="e">
        <f>IF(L236=#REF!,C236,"")</f>
        <v>#REF!</v>
      </c>
      <c r="CA245" s="154" t="e">
        <f t="array" ref="CA245">INDEX($BX$239:$BX$248,SMALL(IF(LEN(TRIM($BX$239:$BX$248)),ROW($BX$239:$BX$248)-MIN(ROW($BX$239:$BX$248))+1,""),ROW(A7)))</f>
        <v>#REF!</v>
      </c>
      <c r="CB245" s="154" t="e">
        <f t="array" ref="CB245">INDEX($BY$239:$BY$248,SMALL(IF(LEN(TRIM($BY$239:$BY$248)),ROW($BY$239:$BY$248)-MIN(ROW($BY$239:$BY$248))+1,""),ROW(A7)))</f>
        <v>#REF!</v>
      </c>
      <c r="CC245" s="154" t="e">
        <f t="array" ref="CC245">INDEX($BZ$239:$BZ$248,SMALL(IF(LEN(TRIM($BZ$239:$BZ$248)),ROW($BZ$239:$BZ$248)-MIN(ROW($BZ$239:$BZ$248))+1,""),ROW(A7)))</f>
        <v>#REF!</v>
      </c>
      <c r="CD245" s="154" t="str">
        <f t="shared" si="9"/>
        <v/>
      </c>
      <c r="CE245" s="154" t="str">
        <f t="shared" si="9"/>
        <v/>
      </c>
      <c r="CF245" s="154" t="str">
        <f t="shared" si="9"/>
        <v/>
      </c>
    </row>
    <row r="246" spans="2:88" ht="14.25" hidden="1" x14ac:dyDescent="0.2">
      <c r="BW246" s="153">
        <v>8</v>
      </c>
      <c r="BX246" s="154" t="e">
        <f>IF(L237=#REF!,C237,"")</f>
        <v>#REF!</v>
      </c>
      <c r="BY246" s="154" t="e">
        <f>IF(L237=#REF!,C237,"")</f>
        <v>#REF!</v>
      </c>
      <c r="BZ246" s="154" t="e">
        <f>IF(L237=#REF!,C237,"")</f>
        <v>#REF!</v>
      </c>
      <c r="CA246" s="154" t="e">
        <f t="array" ref="CA246">INDEX($BX$239:$BX$248,SMALL(IF(LEN(TRIM($BX$239:$BX$248)),ROW($BX$239:$BX$248)-MIN(ROW($BX$239:$BX$248))+1,""),ROW(A8)))</f>
        <v>#REF!</v>
      </c>
      <c r="CB246" s="154" t="e">
        <f t="array" ref="CB246">INDEX($BY$239:$BY$248,SMALL(IF(LEN(TRIM($BY$239:$BY$248)),ROW($BY$239:$BY$248)-MIN(ROW($BY$239:$BY$248))+1,""),ROW(A8)))</f>
        <v>#REF!</v>
      </c>
      <c r="CC246" s="154" t="e">
        <f t="array" ref="CC246">INDEX($BZ$239:$BZ$248,SMALL(IF(LEN(TRIM($BZ$239:$BZ$248)),ROW($BZ$239:$BZ$248)-MIN(ROW($BZ$239:$BZ$248))+1,""),ROW(A8)))</f>
        <v>#REF!</v>
      </c>
      <c r="CD246" s="154" t="str">
        <f t="shared" si="9"/>
        <v/>
      </c>
      <c r="CE246" s="154" t="str">
        <f t="shared" si="9"/>
        <v/>
      </c>
      <c r="CF246" s="154" t="str">
        <f t="shared" si="9"/>
        <v/>
      </c>
    </row>
    <row r="247" spans="2:88" ht="14.25" hidden="1" x14ac:dyDescent="0.2">
      <c r="H247" s="159"/>
      <c r="I247" s="159"/>
      <c r="J247" s="159"/>
      <c r="K247" s="159"/>
      <c r="L247" s="159"/>
      <c r="M247" s="159"/>
      <c r="N247" s="159"/>
      <c r="BW247" s="153">
        <v>9</v>
      </c>
      <c r="BX247" s="154" t="e">
        <f>IF(L238=#REF!,C238,"")</f>
        <v>#REF!</v>
      </c>
      <c r="BY247" s="154" t="e">
        <f>IF(L238=#REF!,C238,"")</f>
        <v>#REF!</v>
      </c>
      <c r="BZ247" s="154" t="e">
        <f>IF(L238=#REF!,C238,"")</f>
        <v>#REF!</v>
      </c>
      <c r="CA247" s="154" t="e">
        <f t="array" ref="CA247">INDEX($BX$239:$BX$248,SMALL(IF(LEN(TRIM($BX$239:$BX$248)),ROW($BX$239:$BX$248)-MIN(ROW($BX$239:$BX$248))+1,""),ROW(A9)))</f>
        <v>#REF!</v>
      </c>
      <c r="CB247" s="154" t="e">
        <f t="array" ref="CB247">INDEX($BY$239:$BY$248,SMALL(IF(LEN(TRIM($BY$239:$BY$248)),ROW($BY$239:$BY$248)-MIN(ROW($BY$239:$BY$248))+1,""),ROW(A9)))</f>
        <v>#REF!</v>
      </c>
      <c r="CC247" s="154" t="e">
        <f t="array" ref="CC247">INDEX($BZ$239:$BZ$248,SMALL(IF(LEN(TRIM($BZ$239:$BZ$248)),ROW($BZ$239:$BZ$248)-MIN(ROW($BZ$239:$BZ$248))+1,""),ROW(A9)))</f>
        <v>#REF!</v>
      </c>
      <c r="CD247" s="154" t="str">
        <f t="shared" si="9"/>
        <v/>
      </c>
      <c r="CE247" s="154" t="str">
        <f t="shared" si="9"/>
        <v/>
      </c>
      <c r="CF247" s="154" t="str">
        <f t="shared" si="9"/>
        <v/>
      </c>
    </row>
    <row r="248" spans="2:88" ht="14.25" hidden="1" x14ac:dyDescent="0.2">
      <c r="H248" s="160"/>
      <c r="I248" s="160"/>
      <c r="J248" s="160"/>
      <c r="K248" s="161"/>
      <c r="L248" s="162"/>
      <c r="M248" s="162"/>
      <c r="N248" s="162"/>
      <c r="BW248" s="153">
        <v>10</v>
      </c>
      <c r="BX248" s="154" t="e">
        <f>IF(L239=#REF!,C239,"")</f>
        <v>#REF!</v>
      </c>
      <c r="BY248" s="154" t="e">
        <f>IF(L239=#REF!,C239,"")</f>
        <v>#REF!</v>
      </c>
      <c r="BZ248" s="154" t="e">
        <f>IF(L239=#REF!,C239,"")</f>
        <v>#REF!</v>
      </c>
      <c r="CA248" s="154" t="e">
        <f t="array" ref="CA248">INDEX($BX$239:$BX$248,SMALL(IF(LEN(TRIM($BX$239:$BX$248)),ROW($BX$239:$BX$248)-MIN(ROW($BX$239:$BX$248))+1,""),ROW(A10)))</f>
        <v>#REF!</v>
      </c>
      <c r="CB248" s="154" t="e">
        <f t="array" ref="CB248">INDEX($BY$239:$BY$248,SMALL(IF(LEN(TRIM($BY$239:$BY$248)),ROW($BY$239:$BY$248)-MIN(ROW($BY$239:$BY$248))+1,""),ROW(A10)))</f>
        <v>#REF!</v>
      </c>
      <c r="CC248" s="154" t="e">
        <f t="array" ref="CC248">INDEX($BZ$239:$BZ$248,SMALL(IF(LEN(TRIM($BZ$239:$BZ$248)),ROW($BZ$239:$BZ$248)-MIN(ROW($BZ$239:$BZ$248))+1,""),ROW(A10)))</f>
        <v>#REF!</v>
      </c>
      <c r="CD248" s="154" t="str">
        <f t="shared" si="9"/>
        <v/>
      </c>
      <c r="CE248" s="154" t="str">
        <f t="shared" si="9"/>
        <v/>
      </c>
      <c r="CF248" s="154" t="str">
        <f t="shared" si="9"/>
        <v/>
      </c>
    </row>
    <row r="249" spans="2:88" ht="18.75" hidden="1" customHeight="1" x14ac:dyDescent="0.2">
      <c r="H249" s="160"/>
      <c r="I249" s="160"/>
      <c r="J249" s="160"/>
      <c r="K249" s="161"/>
      <c r="L249" s="162"/>
      <c r="M249" s="162"/>
      <c r="N249" s="162"/>
      <c r="AF249" s="2"/>
    </row>
    <row r="250" spans="2:88" ht="33" hidden="1" customHeight="1" x14ac:dyDescent="0.2">
      <c r="H250" s="160"/>
      <c r="I250" s="160"/>
      <c r="J250" s="160"/>
      <c r="K250" s="161"/>
      <c r="L250" s="162"/>
      <c r="M250" s="162"/>
      <c r="N250" s="162"/>
    </row>
    <row r="251" spans="2:88" ht="15" hidden="1" customHeight="1" x14ac:dyDescent="0.25">
      <c r="H251" s="160"/>
      <c r="I251" s="160"/>
      <c r="J251" s="160"/>
      <c r="K251" s="161"/>
      <c r="L251" s="162"/>
      <c r="M251" s="162"/>
      <c r="N251" s="162"/>
      <c r="BW251" s="143" t="s">
        <v>119</v>
      </c>
      <c r="BX251" s="144"/>
      <c r="BY251" s="144"/>
      <c r="BZ251" s="144"/>
      <c r="CA251" s="144"/>
      <c r="CB251" s="144"/>
      <c r="CC251" s="144"/>
      <c r="CD251" s="144"/>
      <c r="CE251" s="144"/>
      <c r="CF251" s="145"/>
    </row>
    <row r="252" spans="2:88" ht="16.5" hidden="1" customHeight="1" x14ac:dyDescent="0.2">
      <c r="H252" s="160"/>
      <c r="I252" s="160"/>
      <c r="J252" s="160"/>
      <c r="K252" s="161"/>
      <c r="L252" s="162"/>
      <c r="M252" s="162"/>
      <c r="N252" s="162"/>
      <c r="BW252" s="38">
        <v>1</v>
      </c>
      <c r="BX252" s="163" t="str">
        <f>IF(J230="","",HLOOKUP(J230,#REF!,2,FALSE))</f>
        <v/>
      </c>
    </row>
    <row r="253" spans="2:88" ht="12.75" hidden="1" x14ac:dyDescent="0.2">
      <c r="H253" s="160"/>
      <c r="I253" s="160"/>
      <c r="J253" s="160"/>
      <c r="K253" s="161"/>
      <c r="L253" s="162"/>
      <c r="M253" s="162"/>
      <c r="N253" s="162"/>
      <c r="BW253" s="38">
        <v>2</v>
      </c>
      <c r="BX253" s="163" t="str">
        <f>IF(J231="","",HLOOKUP(J231,#REF!,2,FALSE))</f>
        <v/>
      </c>
    </row>
    <row r="254" spans="2:88" ht="29.25" hidden="1" customHeight="1" x14ac:dyDescent="0.2">
      <c r="H254" s="160"/>
      <c r="I254" s="160"/>
      <c r="J254" s="160"/>
      <c r="K254" s="161"/>
      <c r="L254" s="162"/>
      <c r="M254" s="162"/>
      <c r="N254" s="162"/>
      <c r="BW254" s="38">
        <v>3</v>
      </c>
      <c r="BX254" s="163" t="str">
        <f>IF(J232="","",HLOOKUP(J232,#REF!,2,FALSE))</f>
        <v/>
      </c>
    </row>
    <row r="255" spans="2:88" s="104" customFormat="1" ht="39.75" hidden="1" customHeight="1" x14ac:dyDescent="0.2">
      <c r="B255" s="1"/>
      <c r="C255" s="1"/>
      <c r="D255" s="1"/>
      <c r="E255" s="1"/>
      <c r="F255" s="1"/>
      <c r="G255" s="2"/>
      <c r="H255" s="160"/>
      <c r="I255" s="160"/>
      <c r="J255" s="160"/>
      <c r="K255" s="161"/>
      <c r="L255" s="162"/>
      <c r="M255" s="162"/>
      <c r="N255" s="162"/>
      <c r="AA255" s="1"/>
      <c r="AB255" s="1"/>
      <c r="AC255" s="1"/>
      <c r="AD255" s="1"/>
      <c r="AE255" s="1"/>
      <c r="BW255" s="38">
        <v>4</v>
      </c>
      <c r="BX255" s="163" t="str">
        <f>IF(J233="","",HLOOKUP(J233,#REF!,2,FALSE))</f>
        <v/>
      </c>
      <c r="BY255" s="1"/>
      <c r="BZ255" s="1"/>
      <c r="CA255" s="1"/>
      <c r="CB255" s="1"/>
      <c r="CC255" s="1"/>
      <c r="CD255" s="1"/>
      <c r="CE255" s="1"/>
      <c r="CF255" s="1"/>
      <c r="CG255" s="1"/>
      <c r="CH255" s="1"/>
      <c r="CI255" s="1"/>
      <c r="CJ255" s="1"/>
    </row>
    <row r="256" spans="2:88" ht="12.75" hidden="1" x14ac:dyDescent="0.2">
      <c r="H256" s="160"/>
      <c r="I256" s="160"/>
      <c r="J256" s="160"/>
      <c r="K256" s="161"/>
      <c r="L256" s="162"/>
      <c r="M256" s="162"/>
      <c r="N256" s="162"/>
      <c r="BW256" s="38">
        <v>5</v>
      </c>
      <c r="BX256" s="163" t="str">
        <f>IF(J234="","",HLOOKUP(J234,#REF!,2,FALSE))</f>
        <v/>
      </c>
    </row>
    <row r="257" spans="7:88" ht="12.75" hidden="1" x14ac:dyDescent="0.2">
      <c r="H257" s="160"/>
      <c r="I257" s="160"/>
      <c r="J257" s="160"/>
      <c r="K257" s="161"/>
      <c r="L257" s="162"/>
      <c r="M257" s="162"/>
      <c r="N257" s="162"/>
      <c r="BW257" s="38">
        <v>6</v>
      </c>
      <c r="BX257" s="163" t="str">
        <f>IF(J235="","",HLOOKUP(J235,#REF!,2,FALSE))</f>
        <v/>
      </c>
      <c r="BY257" s="104"/>
      <c r="BZ257" s="104"/>
      <c r="CA257" s="104"/>
      <c r="CB257" s="104"/>
      <c r="CC257" s="104"/>
      <c r="CD257" s="104"/>
      <c r="CE257" s="104"/>
      <c r="CF257" s="104"/>
      <c r="CG257" s="104"/>
      <c r="CH257" s="104"/>
      <c r="CI257" s="104"/>
      <c r="CJ257" s="104"/>
    </row>
    <row r="258" spans="7:88" ht="12.75" hidden="1" x14ac:dyDescent="0.2">
      <c r="H258" s="160"/>
      <c r="I258" s="160"/>
      <c r="J258" s="160"/>
      <c r="K258" s="161"/>
      <c r="L258" s="162"/>
      <c r="M258" s="162"/>
      <c r="N258" s="162"/>
      <c r="BW258" s="38">
        <v>7</v>
      </c>
      <c r="BX258" s="163" t="str">
        <f>IF(J236="","",HLOOKUP(J236,#REF!,2,FALSE))</f>
        <v/>
      </c>
    </row>
    <row r="259" spans="7:88" ht="12.75" hidden="1" x14ac:dyDescent="0.2">
      <c r="H259" s="160"/>
      <c r="I259" s="160"/>
      <c r="J259" s="160"/>
      <c r="K259" s="161"/>
      <c r="L259" s="162"/>
      <c r="M259" s="162"/>
      <c r="N259" s="162"/>
      <c r="BW259" s="38">
        <v>8</v>
      </c>
      <c r="BX259" s="163" t="str">
        <f>IF(J237="","",HLOOKUP(J237,#REF!,2,FALSE))</f>
        <v/>
      </c>
    </row>
    <row r="260" spans="7:88" ht="12.75" hidden="1" x14ac:dyDescent="0.2">
      <c r="H260" s="160"/>
      <c r="I260" s="160"/>
      <c r="J260" s="160"/>
      <c r="K260" s="161"/>
      <c r="L260" s="162"/>
      <c r="M260" s="162"/>
      <c r="N260" s="162"/>
      <c r="BW260" s="38">
        <v>9</v>
      </c>
      <c r="BX260" s="163" t="str">
        <f>IF(J238="","",HLOOKUP(J238,#REF!,2,FALSE))</f>
        <v/>
      </c>
    </row>
    <row r="261" spans="7:88" ht="12.75" hidden="1" x14ac:dyDescent="0.2">
      <c r="H261" s="160"/>
      <c r="I261" s="160"/>
      <c r="J261" s="160"/>
      <c r="K261" s="161"/>
      <c r="L261" s="162"/>
      <c r="M261" s="162"/>
      <c r="N261" s="162"/>
      <c r="AA261" s="121"/>
      <c r="AB261" s="121"/>
      <c r="AC261" s="121"/>
      <c r="AD261" s="121"/>
      <c r="AE261" s="121"/>
      <c r="BW261" s="38">
        <v>10</v>
      </c>
      <c r="BX261" s="163" t="str">
        <f>IF(J239="","",HLOOKUP(J239,#REF!,2,FALSE))</f>
        <v/>
      </c>
    </row>
    <row r="262" spans="7:88" ht="12.75" hidden="1" x14ac:dyDescent="0.2">
      <c r="H262" s="160"/>
      <c r="I262" s="160"/>
      <c r="J262" s="160"/>
      <c r="K262" s="161"/>
      <c r="L262" s="162"/>
      <c r="M262" s="162"/>
      <c r="N262" s="162"/>
      <c r="BX262" s="164" t="e">
        <f>IF(#REF!="","",HLOOKUP(#REF!,#REF!,2,FALSE))</f>
        <v>#REF!</v>
      </c>
    </row>
    <row r="263" spans="7:88" ht="14.25" hidden="1" x14ac:dyDescent="0.2">
      <c r="H263" s="9"/>
      <c r="I263" s="9"/>
      <c r="J263" s="9"/>
      <c r="K263" s="9"/>
      <c r="L263" s="9"/>
      <c r="M263" s="9"/>
      <c r="N263" s="9"/>
    </row>
    <row r="264" spans="7:88" ht="14.25" hidden="1" x14ac:dyDescent="0.2">
      <c r="H264" s="9"/>
      <c r="I264" s="9"/>
      <c r="J264" s="9"/>
      <c r="K264" s="9"/>
      <c r="L264" s="165"/>
      <c r="M264" s="166"/>
      <c r="N264" s="166"/>
    </row>
    <row r="265" spans="7:88" ht="12.6" hidden="1" customHeight="1" x14ac:dyDescent="0.2"/>
    <row r="266" spans="7:88" ht="3.75" hidden="1" customHeight="1" x14ac:dyDescent="0.2"/>
    <row r="267" spans="7:88" ht="18" hidden="1" x14ac:dyDescent="0.25">
      <c r="BW267" s="143" t="s">
        <v>120</v>
      </c>
      <c r="BX267" s="144"/>
      <c r="BY267" s="144"/>
      <c r="BZ267" s="144"/>
      <c r="CA267" s="144"/>
      <c r="CB267" s="144"/>
      <c r="CC267" s="144"/>
      <c r="CD267" s="144"/>
      <c r="CE267" s="144"/>
      <c r="CF267" s="145"/>
    </row>
    <row r="268" spans="7:88" ht="4.5" hidden="1" customHeight="1" x14ac:dyDescent="0.2"/>
    <row r="269" spans="7:88" ht="12.6" hidden="1" customHeight="1" x14ac:dyDescent="0.2"/>
    <row r="270" spans="7:88" ht="12.75" hidden="1" x14ac:dyDescent="0.2">
      <c r="G270" s="1"/>
      <c r="BW270" s="329" t="s">
        <v>121</v>
      </c>
      <c r="BX270" s="329"/>
      <c r="BY270" s="329"/>
      <c r="BZ270" s="329"/>
      <c r="CA270" s="329"/>
      <c r="CB270" s="330"/>
      <c r="CC270" s="319" t="s">
        <v>122</v>
      </c>
      <c r="CD270" s="320"/>
    </row>
    <row r="271" spans="7:88" ht="12.75" hidden="1" x14ac:dyDescent="0.2">
      <c r="G271" s="1"/>
      <c r="BW271" s="167"/>
      <c r="BX271" s="167"/>
      <c r="BY271" s="167"/>
      <c r="BZ271" s="50"/>
      <c r="CA271" s="167"/>
      <c r="CB271" s="50"/>
      <c r="CC271" s="50"/>
      <c r="CD271" s="50"/>
    </row>
    <row r="272" spans="7:88" ht="17.25" hidden="1" customHeight="1" x14ac:dyDescent="0.2">
      <c r="G272" s="1"/>
      <c r="BW272" s="168" t="s">
        <v>119</v>
      </c>
      <c r="BX272" s="69" t="s">
        <v>123</v>
      </c>
      <c r="BY272" s="168" t="s">
        <v>124</v>
      </c>
      <c r="BZ272" s="69" t="s">
        <v>87</v>
      </c>
      <c r="CA272" s="168" t="s">
        <v>125</v>
      </c>
      <c r="CB272" s="168" t="s">
        <v>126</v>
      </c>
      <c r="CC272" s="168" t="s">
        <v>127</v>
      </c>
      <c r="CD272" s="168" t="s">
        <v>128</v>
      </c>
    </row>
    <row r="273" spans="7:85" ht="17.25" hidden="1" customHeight="1" x14ac:dyDescent="0.2">
      <c r="G273" s="1"/>
      <c r="BV273" s="1">
        <v>1</v>
      </c>
      <c r="BW273" s="169" t="str">
        <f>BX252</f>
        <v/>
      </c>
      <c r="BX273" s="170" t="e">
        <f>#REF!</f>
        <v>#REF!</v>
      </c>
      <c r="BY273" s="169" t="e">
        <f>#REF!</f>
        <v>#REF!</v>
      </c>
      <c r="BZ273" s="171" t="e">
        <f>#REF!</f>
        <v>#REF!</v>
      </c>
      <c r="CA273" s="169" t="e">
        <f>#REF!</f>
        <v>#REF!</v>
      </c>
      <c r="CB273" s="169" t="e">
        <f>#REF!</f>
        <v>#REF!</v>
      </c>
      <c r="CC273" s="169" t="e">
        <f>SUM(BW273:BY273)</f>
        <v>#REF!</v>
      </c>
      <c r="CD273" s="169" t="e">
        <f>SUM(BZ273:CB273)</f>
        <v>#REF!</v>
      </c>
    </row>
    <row r="274" spans="7:85" ht="17.25" hidden="1" customHeight="1" x14ac:dyDescent="0.2">
      <c r="G274" s="1"/>
      <c r="BV274" s="1">
        <v>2</v>
      </c>
      <c r="BW274" s="169" t="str">
        <f t="shared" ref="BW274:BW282" si="10">BX253</f>
        <v/>
      </c>
      <c r="BX274" s="170" t="e">
        <f>#REF!</f>
        <v>#REF!</v>
      </c>
      <c r="BY274" s="169" t="e">
        <f>#REF!</f>
        <v>#REF!</v>
      </c>
      <c r="BZ274" s="171" t="e">
        <f>#REF!</f>
        <v>#REF!</v>
      </c>
      <c r="CA274" s="169" t="e">
        <f>#REF!</f>
        <v>#REF!</v>
      </c>
      <c r="CB274" s="169" t="e">
        <f>#REF!</f>
        <v>#REF!</v>
      </c>
      <c r="CC274" s="169" t="e">
        <f t="shared" ref="CC274:CC282" si="11">SUM(BW274:BY274)</f>
        <v>#REF!</v>
      </c>
      <c r="CD274" s="169" t="e">
        <f t="shared" ref="CD274:CD282" si="12">SUM(BZ274:CB274)</f>
        <v>#REF!</v>
      </c>
    </row>
    <row r="275" spans="7:85" ht="18.75" hidden="1" customHeight="1" x14ac:dyDescent="0.2">
      <c r="G275" s="1"/>
      <c r="BV275" s="1">
        <v>3</v>
      </c>
      <c r="BW275" s="169" t="str">
        <f t="shared" si="10"/>
        <v/>
      </c>
      <c r="BX275" s="170" t="e">
        <f>#REF!</f>
        <v>#REF!</v>
      </c>
      <c r="BY275" s="169" t="e">
        <f>#REF!</f>
        <v>#REF!</v>
      </c>
      <c r="BZ275" s="171" t="e">
        <f>#REF!</f>
        <v>#REF!</v>
      </c>
      <c r="CA275" s="169" t="e">
        <f>#REF!</f>
        <v>#REF!</v>
      </c>
      <c r="CB275" s="169" t="e">
        <f>#REF!</f>
        <v>#REF!</v>
      </c>
      <c r="CC275" s="169" t="e">
        <f t="shared" si="11"/>
        <v>#REF!</v>
      </c>
      <c r="CD275" s="169" t="e">
        <f t="shared" si="12"/>
        <v>#REF!</v>
      </c>
    </row>
    <row r="276" spans="7:85" ht="12.75" hidden="1" x14ac:dyDescent="0.2">
      <c r="G276" s="1"/>
      <c r="BV276" s="1">
        <v>4</v>
      </c>
      <c r="BW276" s="169" t="str">
        <f t="shared" si="10"/>
        <v/>
      </c>
      <c r="BX276" s="170" t="e">
        <f>#REF!</f>
        <v>#REF!</v>
      </c>
      <c r="BY276" s="169" t="e">
        <f>#REF!</f>
        <v>#REF!</v>
      </c>
      <c r="BZ276" s="171" t="e">
        <f>#REF!</f>
        <v>#REF!</v>
      </c>
      <c r="CA276" s="169" t="e">
        <f>#REF!</f>
        <v>#REF!</v>
      </c>
      <c r="CB276" s="169" t="e">
        <f>#REF!</f>
        <v>#REF!</v>
      </c>
      <c r="CC276" s="169" t="e">
        <f t="shared" si="11"/>
        <v>#REF!</v>
      </c>
      <c r="CD276" s="169" t="e">
        <f t="shared" si="12"/>
        <v>#REF!</v>
      </c>
    </row>
    <row r="277" spans="7:85" ht="12.75" hidden="1" x14ac:dyDescent="0.2">
      <c r="G277" s="1"/>
      <c r="BV277" s="1">
        <v>5</v>
      </c>
      <c r="BW277" s="169" t="str">
        <f t="shared" si="10"/>
        <v/>
      </c>
      <c r="BX277" s="170" t="e">
        <f>#REF!</f>
        <v>#REF!</v>
      </c>
      <c r="BY277" s="169" t="e">
        <f>#REF!</f>
        <v>#REF!</v>
      </c>
      <c r="BZ277" s="171" t="e">
        <f>#REF!</f>
        <v>#REF!</v>
      </c>
      <c r="CA277" s="169" t="e">
        <f>#REF!</f>
        <v>#REF!</v>
      </c>
      <c r="CB277" s="169" t="e">
        <f>#REF!</f>
        <v>#REF!</v>
      </c>
      <c r="CC277" s="169" t="e">
        <f t="shared" si="11"/>
        <v>#REF!</v>
      </c>
      <c r="CD277" s="169" t="e">
        <f t="shared" si="12"/>
        <v>#REF!</v>
      </c>
    </row>
    <row r="278" spans="7:85" ht="12.75" hidden="1" x14ac:dyDescent="0.2">
      <c r="G278" s="1"/>
      <c r="BV278" s="1">
        <v>6</v>
      </c>
      <c r="BW278" s="169" t="str">
        <f t="shared" si="10"/>
        <v/>
      </c>
      <c r="BX278" s="170" t="e">
        <f>#REF!</f>
        <v>#REF!</v>
      </c>
      <c r="BY278" s="169" t="e">
        <f>#REF!</f>
        <v>#REF!</v>
      </c>
      <c r="BZ278" s="171" t="e">
        <f>#REF!</f>
        <v>#REF!</v>
      </c>
      <c r="CA278" s="169" t="e">
        <f>#REF!</f>
        <v>#REF!</v>
      </c>
      <c r="CB278" s="169" t="e">
        <f>#REF!</f>
        <v>#REF!</v>
      </c>
      <c r="CC278" s="169" t="e">
        <f t="shared" si="11"/>
        <v>#REF!</v>
      </c>
      <c r="CD278" s="169" t="e">
        <f t="shared" si="12"/>
        <v>#REF!</v>
      </c>
    </row>
    <row r="279" spans="7:85" ht="12.75" hidden="1" x14ac:dyDescent="0.2">
      <c r="G279" s="1"/>
      <c r="BV279" s="1">
        <v>7</v>
      </c>
      <c r="BW279" s="169" t="str">
        <f t="shared" si="10"/>
        <v/>
      </c>
      <c r="BX279" s="170" t="e">
        <f>#REF!</f>
        <v>#REF!</v>
      </c>
      <c r="BY279" s="169" t="e">
        <f>#REF!</f>
        <v>#REF!</v>
      </c>
      <c r="BZ279" s="171" t="e">
        <f>#REF!</f>
        <v>#REF!</v>
      </c>
      <c r="CA279" s="169" t="e">
        <f>#REF!</f>
        <v>#REF!</v>
      </c>
      <c r="CB279" s="169" t="e">
        <f>#REF!</f>
        <v>#REF!</v>
      </c>
      <c r="CC279" s="169" t="e">
        <f t="shared" si="11"/>
        <v>#REF!</v>
      </c>
      <c r="CD279" s="169" t="e">
        <f t="shared" si="12"/>
        <v>#REF!</v>
      </c>
    </row>
    <row r="280" spans="7:85" ht="12.75" hidden="1" x14ac:dyDescent="0.2">
      <c r="G280" s="1"/>
      <c r="BV280" s="1">
        <v>8</v>
      </c>
      <c r="BW280" s="169" t="str">
        <f t="shared" si="10"/>
        <v/>
      </c>
      <c r="BX280" s="170" t="e">
        <f>#REF!</f>
        <v>#REF!</v>
      </c>
      <c r="BY280" s="169" t="e">
        <f>#REF!</f>
        <v>#REF!</v>
      </c>
      <c r="BZ280" s="171" t="e">
        <f>#REF!</f>
        <v>#REF!</v>
      </c>
      <c r="CA280" s="169" t="e">
        <f>#REF!</f>
        <v>#REF!</v>
      </c>
      <c r="CB280" s="169" t="e">
        <f>#REF!</f>
        <v>#REF!</v>
      </c>
      <c r="CC280" s="169" t="e">
        <f t="shared" si="11"/>
        <v>#REF!</v>
      </c>
      <c r="CD280" s="169" t="e">
        <f t="shared" si="12"/>
        <v>#REF!</v>
      </c>
    </row>
    <row r="281" spans="7:85" ht="12.75" hidden="1" x14ac:dyDescent="0.2">
      <c r="G281" s="1"/>
      <c r="BV281" s="1">
        <v>9</v>
      </c>
      <c r="BW281" s="169" t="str">
        <f t="shared" si="10"/>
        <v/>
      </c>
      <c r="BX281" s="170" t="e">
        <f>#REF!</f>
        <v>#REF!</v>
      </c>
      <c r="BY281" s="169" t="e">
        <f>#REF!</f>
        <v>#REF!</v>
      </c>
      <c r="BZ281" s="171" t="e">
        <f>#REF!</f>
        <v>#REF!</v>
      </c>
      <c r="CA281" s="169" t="e">
        <f>#REF!</f>
        <v>#REF!</v>
      </c>
      <c r="CB281" s="169" t="e">
        <f>#REF!</f>
        <v>#REF!</v>
      </c>
      <c r="CC281" s="169" t="e">
        <f t="shared" si="11"/>
        <v>#REF!</v>
      </c>
      <c r="CD281" s="169" t="e">
        <f t="shared" si="12"/>
        <v>#REF!</v>
      </c>
    </row>
    <row r="282" spans="7:85" ht="12.75" hidden="1" x14ac:dyDescent="0.2">
      <c r="G282" s="1"/>
      <c r="BV282" s="1">
        <v>10</v>
      </c>
      <c r="BW282" s="169" t="str">
        <f t="shared" si="10"/>
        <v/>
      </c>
      <c r="BX282" s="170" t="e">
        <f>#REF!</f>
        <v>#REF!</v>
      </c>
      <c r="BY282" s="169" t="e">
        <f>#REF!</f>
        <v>#REF!</v>
      </c>
      <c r="BZ282" s="171" t="e">
        <f>#REF!</f>
        <v>#REF!</v>
      </c>
      <c r="CA282" s="169" t="e">
        <f>#REF!</f>
        <v>#REF!</v>
      </c>
      <c r="CB282" s="169" t="e">
        <f>#REF!</f>
        <v>#REF!</v>
      </c>
      <c r="CC282" s="169" t="e">
        <f t="shared" si="11"/>
        <v>#REF!</v>
      </c>
      <c r="CD282" s="169" t="e">
        <f t="shared" si="12"/>
        <v>#REF!</v>
      </c>
    </row>
    <row r="283" spans="7:85" ht="12.6" hidden="1" customHeight="1" x14ac:dyDescent="0.2"/>
    <row r="286" spans="7:85" ht="12.6" hidden="1" customHeight="1" x14ac:dyDescent="0.2"/>
    <row r="287" spans="7:85" ht="18" hidden="1" x14ac:dyDescent="0.25">
      <c r="G287" s="1"/>
      <c r="BW287" s="143" t="s">
        <v>129</v>
      </c>
      <c r="BX287" s="144"/>
      <c r="BY287" s="144"/>
      <c r="BZ287" s="144"/>
      <c r="CA287" s="144"/>
      <c r="CB287" s="144"/>
      <c r="CC287" s="144"/>
      <c r="CD287" s="144"/>
      <c r="CE287" s="144"/>
      <c r="CF287" s="145"/>
    </row>
    <row r="288" spans="7:85" ht="112.5" hidden="1" customHeight="1" x14ac:dyDescent="0.2">
      <c r="G288" s="1"/>
      <c r="BW288" s="129" t="s">
        <v>130</v>
      </c>
      <c r="BX288" s="130" t="s">
        <v>131</v>
      </c>
      <c r="BY288" s="172" t="s">
        <v>108</v>
      </c>
      <c r="BZ288" s="128" t="s">
        <v>109</v>
      </c>
      <c r="CA288" s="128" t="s">
        <v>110</v>
      </c>
      <c r="CB288" s="128" t="s">
        <v>132</v>
      </c>
      <c r="CC288" s="129" t="s">
        <v>133</v>
      </c>
      <c r="CD288" s="131" t="s">
        <v>134</v>
      </c>
      <c r="CE288" s="132" t="s">
        <v>135</v>
      </c>
      <c r="CF288" s="172" t="s">
        <v>136</v>
      </c>
      <c r="CG288" s="128" t="s">
        <v>114</v>
      </c>
    </row>
    <row r="289" spans="7:86" ht="18" hidden="1" x14ac:dyDescent="0.2">
      <c r="G289" s="1"/>
      <c r="BW289" s="136">
        <f t="shared" ref="BW289:BW298" si="13">IF(D230="",1,2)</f>
        <v>1</v>
      </c>
      <c r="BX289" s="136">
        <f t="shared" ref="BX289:BX298" si="14">IF(E230="",1,2)</f>
        <v>1</v>
      </c>
      <c r="BY289" s="173" t="e">
        <f t="shared" ref="BY289:BY298" si="15">IF(F230="",1,2)</f>
        <v>#REF!</v>
      </c>
      <c r="BZ289" s="138">
        <f t="shared" ref="BZ289:BZ298" si="16">IF(H230="",1,2)</f>
        <v>1</v>
      </c>
      <c r="CA289" s="138">
        <f t="shared" ref="CA289:CA298" si="17">IF(J230="",1,2)</f>
        <v>1</v>
      </c>
      <c r="CB289" s="138" t="e">
        <f>IF(#REF!="",1,2)</f>
        <v>#REF!</v>
      </c>
      <c r="CC289" s="138" t="e">
        <f>IF(#REF!="",1,2)</f>
        <v>#REF!</v>
      </c>
      <c r="CD289" s="138" t="e">
        <f>IF(#REF!="",1,2)</f>
        <v>#REF!</v>
      </c>
      <c r="CE289" s="138" t="e">
        <f>IF(#REF!="",1,2)</f>
        <v>#REF!</v>
      </c>
      <c r="CF289" s="138" t="e">
        <f>IF(#REF!="",1,2)</f>
        <v>#REF!</v>
      </c>
      <c r="CG289" s="139">
        <f>IF(K230="",1,2)</f>
        <v>1</v>
      </c>
      <c r="CH289" s="174" t="e">
        <f>SUM(BW289:CG289)</f>
        <v>#REF!</v>
      </c>
    </row>
    <row r="290" spans="7:86" ht="18" hidden="1" x14ac:dyDescent="0.2">
      <c r="G290" s="1"/>
      <c r="BW290" s="136">
        <f t="shared" si="13"/>
        <v>1</v>
      </c>
      <c r="BX290" s="136">
        <f t="shared" si="14"/>
        <v>1</v>
      </c>
      <c r="BY290" s="173" t="e">
        <f t="shared" si="15"/>
        <v>#REF!</v>
      </c>
      <c r="BZ290" s="138">
        <f t="shared" si="16"/>
        <v>1</v>
      </c>
      <c r="CA290" s="138">
        <f t="shared" si="17"/>
        <v>1</v>
      </c>
      <c r="CB290" s="138" t="e">
        <f>IF(#REF!="",1,2)</f>
        <v>#REF!</v>
      </c>
      <c r="CC290" s="138" t="e">
        <f>IF(#REF!="",1,2)</f>
        <v>#REF!</v>
      </c>
      <c r="CD290" s="138" t="e">
        <f>IF(#REF!="",1,2)</f>
        <v>#REF!</v>
      </c>
      <c r="CE290" s="138" t="e">
        <f>IF(#REF!="",1,2)</f>
        <v>#REF!</v>
      </c>
      <c r="CF290" s="138" t="e">
        <f>IF(#REF!="",1,2)</f>
        <v>#REF!</v>
      </c>
      <c r="CG290" s="139">
        <f t="shared" ref="CG290:CG298" si="18">IF(K231="",1,2)</f>
        <v>1</v>
      </c>
      <c r="CH290" s="174" t="e">
        <f t="shared" ref="CH290:CH298" si="19">SUM(BW290:CG290)</f>
        <v>#REF!</v>
      </c>
    </row>
    <row r="291" spans="7:86" ht="18" hidden="1" x14ac:dyDescent="0.2">
      <c r="G291" s="1"/>
      <c r="BW291" s="136">
        <f t="shared" si="13"/>
        <v>1</v>
      </c>
      <c r="BX291" s="136">
        <f t="shared" si="14"/>
        <v>1</v>
      </c>
      <c r="BY291" s="173" t="e">
        <f t="shared" si="15"/>
        <v>#REF!</v>
      </c>
      <c r="BZ291" s="138">
        <f t="shared" si="16"/>
        <v>1</v>
      </c>
      <c r="CA291" s="138">
        <f t="shared" si="17"/>
        <v>1</v>
      </c>
      <c r="CB291" s="138" t="e">
        <f>IF(#REF!="",1,2)</f>
        <v>#REF!</v>
      </c>
      <c r="CC291" s="138" t="e">
        <f>IF(#REF!="",1,2)</f>
        <v>#REF!</v>
      </c>
      <c r="CD291" s="138" t="e">
        <f>IF(#REF!="",1,2)</f>
        <v>#REF!</v>
      </c>
      <c r="CE291" s="138" t="e">
        <f>IF(#REF!="",1,2)</f>
        <v>#REF!</v>
      </c>
      <c r="CF291" s="138" t="e">
        <f>IF(#REF!="",1,2)</f>
        <v>#REF!</v>
      </c>
      <c r="CG291" s="139">
        <f t="shared" si="18"/>
        <v>1</v>
      </c>
      <c r="CH291" s="174" t="e">
        <f t="shared" si="19"/>
        <v>#REF!</v>
      </c>
    </row>
    <row r="292" spans="7:86" ht="18" hidden="1" x14ac:dyDescent="0.2">
      <c r="G292" s="1"/>
      <c r="BW292" s="136">
        <f t="shared" si="13"/>
        <v>1</v>
      </c>
      <c r="BX292" s="136">
        <f t="shared" si="14"/>
        <v>1</v>
      </c>
      <c r="BY292" s="173" t="e">
        <f t="shared" si="15"/>
        <v>#REF!</v>
      </c>
      <c r="BZ292" s="138">
        <f t="shared" si="16"/>
        <v>1</v>
      </c>
      <c r="CA292" s="138">
        <f t="shared" si="17"/>
        <v>1</v>
      </c>
      <c r="CB292" s="138" t="e">
        <f>IF(#REF!="",1,2)</f>
        <v>#REF!</v>
      </c>
      <c r="CC292" s="138" t="e">
        <f>IF(#REF!="",1,2)</f>
        <v>#REF!</v>
      </c>
      <c r="CD292" s="138" t="e">
        <f>IF(#REF!="",1,2)</f>
        <v>#REF!</v>
      </c>
      <c r="CE292" s="138" t="e">
        <f>IF(#REF!="",1,2)</f>
        <v>#REF!</v>
      </c>
      <c r="CF292" s="138" t="e">
        <f>IF(#REF!="",1,2)</f>
        <v>#REF!</v>
      </c>
      <c r="CG292" s="139">
        <f t="shared" si="18"/>
        <v>1</v>
      </c>
      <c r="CH292" s="174" t="e">
        <f t="shared" si="19"/>
        <v>#REF!</v>
      </c>
    </row>
    <row r="293" spans="7:86" ht="18" hidden="1" x14ac:dyDescent="0.2">
      <c r="G293" s="1"/>
      <c r="BW293" s="136">
        <f t="shared" si="13"/>
        <v>1</v>
      </c>
      <c r="BX293" s="136">
        <f t="shared" si="14"/>
        <v>1</v>
      </c>
      <c r="BY293" s="173" t="e">
        <f t="shared" si="15"/>
        <v>#REF!</v>
      </c>
      <c r="BZ293" s="138">
        <f t="shared" si="16"/>
        <v>1</v>
      </c>
      <c r="CA293" s="138">
        <f t="shared" si="17"/>
        <v>1</v>
      </c>
      <c r="CB293" s="138" t="e">
        <f>IF(#REF!="",1,2)</f>
        <v>#REF!</v>
      </c>
      <c r="CC293" s="138" t="e">
        <f>IF(#REF!="",1,2)</f>
        <v>#REF!</v>
      </c>
      <c r="CD293" s="138" t="e">
        <f>IF(#REF!="",1,2)</f>
        <v>#REF!</v>
      </c>
      <c r="CE293" s="138" t="e">
        <f>IF(#REF!="",1,2)</f>
        <v>#REF!</v>
      </c>
      <c r="CF293" s="138" t="e">
        <f>IF(#REF!="",1,2)</f>
        <v>#REF!</v>
      </c>
      <c r="CG293" s="139">
        <f t="shared" si="18"/>
        <v>1</v>
      </c>
      <c r="CH293" s="174" t="e">
        <f t="shared" si="19"/>
        <v>#REF!</v>
      </c>
    </row>
    <row r="294" spans="7:86" ht="18" hidden="1" x14ac:dyDescent="0.2">
      <c r="G294" s="1"/>
      <c r="BW294" s="136">
        <f t="shared" si="13"/>
        <v>1</v>
      </c>
      <c r="BX294" s="136">
        <f t="shared" si="14"/>
        <v>1</v>
      </c>
      <c r="BY294" s="173" t="e">
        <f t="shared" si="15"/>
        <v>#REF!</v>
      </c>
      <c r="BZ294" s="138">
        <f t="shared" si="16"/>
        <v>1</v>
      </c>
      <c r="CA294" s="138">
        <f t="shared" si="17"/>
        <v>1</v>
      </c>
      <c r="CB294" s="138" t="e">
        <f>IF(#REF!="",1,2)</f>
        <v>#REF!</v>
      </c>
      <c r="CC294" s="138" t="e">
        <f>IF(#REF!="",1,2)</f>
        <v>#REF!</v>
      </c>
      <c r="CD294" s="138" t="e">
        <f>IF(#REF!="",1,2)</f>
        <v>#REF!</v>
      </c>
      <c r="CE294" s="138" t="e">
        <f>IF(#REF!="",1,2)</f>
        <v>#REF!</v>
      </c>
      <c r="CF294" s="138" t="e">
        <f>IF(#REF!="",1,2)</f>
        <v>#REF!</v>
      </c>
      <c r="CG294" s="139">
        <f t="shared" si="18"/>
        <v>1</v>
      </c>
      <c r="CH294" s="174" t="e">
        <f t="shared" si="19"/>
        <v>#REF!</v>
      </c>
    </row>
    <row r="295" spans="7:86" ht="18" hidden="1" x14ac:dyDescent="0.2">
      <c r="G295" s="1"/>
      <c r="BW295" s="136">
        <f t="shared" si="13"/>
        <v>1</v>
      </c>
      <c r="BX295" s="136">
        <f t="shared" si="14"/>
        <v>1</v>
      </c>
      <c r="BY295" s="173" t="e">
        <f t="shared" si="15"/>
        <v>#REF!</v>
      </c>
      <c r="BZ295" s="138">
        <f t="shared" si="16"/>
        <v>1</v>
      </c>
      <c r="CA295" s="138">
        <f t="shared" si="17"/>
        <v>1</v>
      </c>
      <c r="CB295" s="138" t="e">
        <f>IF(#REF!="",1,2)</f>
        <v>#REF!</v>
      </c>
      <c r="CC295" s="138" t="e">
        <f>IF(#REF!="",1,2)</f>
        <v>#REF!</v>
      </c>
      <c r="CD295" s="138" t="e">
        <f>IF(#REF!="",1,2)</f>
        <v>#REF!</v>
      </c>
      <c r="CE295" s="138" t="e">
        <f>IF(#REF!="",1,2)</f>
        <v>#REF!</v>
      </c>
      <c r="CF295" s="138" t="e">
        <f>IF(#REF!="",1,2)</f>
        <v>#REF!</v>
      </c>
      <c r="CG295" s="139">
        <f t="shared" si="18"/>
        <v>1</v>
      </c>
      <c r="CH295" s="174" t="e">
        <f t="shared" si="19"/>
        <v>#REF!</v>
      </c>
    </row>
    <row r="296" spans="7:86" ht="18" hidden="1" x14ac:dyDescent="0.2">
      <c r="G296" s="1"/>
      <c r="BW296" s="136">
        <f t="shared" si="13"/>
        <v>1</v>
      </c>
      <c r="BX296" s="136">
        <f t="shared" si="14"/>
        <v>1</v>
      </c>
      <c r="BY296" s="173" t="e">
        <f t="shared" si="15"/>
        <v>#REF!</v>
      </c>
      <c r="BZ296" s="138">
        <f t="shared" si="16"/>
        <v>1</v>
      </c>
      <c r="CA296" s="138">
        <f t="shared" si="17"/>
        <v>1</v>
      </c>
      <c r="CB296" s="138" t="e">
        <f>IF(#REF!="",1,2)</f>
        <v>#REF!</v>
      </c>
      <c r="CC296" s="138" t="e">
        <f>IF(#REF!="",1,2)</f>
        <v>#REF!</v>
      </c>
      <c r="CD296" s="138" t="e">
        <f>IF(#REF!="",1,2)</f>
        <v>#REF!</v>
      </c>
      <c r="CE296" s="138" t="e">
        <f>IF(#REF!="",1,2)</f>
        <v>#REF!</v>
      </c>
      <c r="CF296" s="138" t="e">
        <f>IF(#REF!="",1,2)</f>
        <v>#REF!</v>
      </c>
      <c r="CG296" s="139">
        <f t="shared" si="18"/>
        <v>1</v>
      </c>
      <c r="CH296" s="174" t="e">
        <f t="shared" si="19"/>
        <v>#REF!</v>
      </c>
    </row>
    <row r="297" spans="7:86" ht="18" hidden="1" x14ac:dyDescent="0.2">
      <c r="G297" s="1"/>
      <c r="BW297" s="136">
        <f t="shared" si="13"/>
        <v>1</v>
      </c>
      <c r="BX297" s="136">
        <f t="shared" si="14"/>
        <v>1</v>
      </c>
      <c r="BY297" s="173" t="e">
        <f t="shared" si="15"/>
        <v>#REF!</v>
      </c>
      <c r="BZ297" s="138">
        <f t="shared" si="16"/>
        <v>1</v>
      </c>
      <c r="CA297" s="138">
        <f t="shared" si="17"/>
        <v>1</v>
      </c>
      <c r="CB297" s="138" t="e">
        <f>IF(#REF!="",1,2)</f>
        <v>#REF!</v>
      </c>
      <c r="CC297" s="138" t="e">
        <f>IF(#REF!="",1,2)</f>
        <v>#REF!</v>
      </c>
      <c r="CD297" s="138" t="e">
        <f>IF(#REF!="",1,2)</f>
        <v>#REF!</v>
      </c>
      <c r="CE297" s="138" t="e">
        <f>IF(#REF!="",1,2)</f>
        <v>#REF!</v>
      </c>
      <c r="CF297" s="138" t="e">
        <f>IF(#REF!="",1,2)</f>
        <v>#REF!</v>
      </c>
      <c r="CG297" s="139">
        <f t="shared" si="18"/>
        <v>1</v>
      </c>
      <c r="CH297" s="174" t="e">
        <f t="shared" si="19"/>
        <v>#REF!</v>
      </c>
    </row>
    <row r="298" spans="7:86" ht="18" hidden="1" x14ac:dyDescent="0.2">
      <c r="G298" s="1"/>
      <c r="BW298" s="136">
        <f t="shared" si="13"/>
        <v>1</v>
      </c>
      <c r="BX298" s="136">
        <f t="shared" si="14"/>
        <v>1</v>
      </c>
      <c r="BY298" s="173" t="e">
        <f t="shared" si="15"/>
        <v>#REF!</v>
      </c>
      <c r="BZ298" s="138">
        <f t="shared" si="16"/>
        <v>1</v>
      </c>
      <c r="CA298" s="138">
        <f t="shared" si="17"/>
        <v>1</v>
      </c>
      <c r="CB298" s="138" t="e">
        <f>IF(#REF!="",1,2)</f>
        <v>#REF!</v>
      </c>
      <c r="CC298" s="138" t="e">
        <f>IF(#REF!="",1,2)</f>
        <v>#REF!</v>
      </c>
      <c r="CD298" s="138" t="e">
        <f>IF(#REF!="",1,2)</f>
        <v>#REF!</v>
      </c>
      <c r="CE298" s="138" t="e">
        <f>IF(#REF!="",1,2)</f>
        <v>#REF!</v>
      </c>
      <c r="CF298" s="138" t="e">
        <f>IF(#REF!="",1,2)</f>
        <v>#REF!</v>
      </c>
      <c r="CG298" s="139">
        <f t="shared" si="18"/>
        <v>1</v>
      </c>
      <c r="CH298" s="174" t="e">
        <f t="shared" si="19"/>
        <v>#REF!</v>
      </c>
    </row>
    <row r="299" spans="7:86" ht="12.75" hidden="1" x14ac:dyDescent="0.2">
      <c r="G299" s="1"/>
      <c r="CH299" s="174" t="e">
        <f>SUM(CH289:CH298)</f>
        <v>#REF!</v>
      </c>
    </row>
  </sheetData>
  <sheetProtection algorithmName="SHA-512" hashValue="MZG9TaIAZOpbt2ceu8KT6ajf3zbIFf/aly9BxxD3BfzxONcu2cvsRb78TMADBg/wVaLxgoDlWFNuDgOh0aY+9w==" saltValue="vjKxgYlu2jXxiQNO1iBX7g==" spinCount="100000" sheet="1" objects="1" scenarios="1"/>
  <mergeCells count="25">
    <mergeCell ref="CC270:CD270"/>
    <mergeCell ref="K16:L16"/>
    <mergeCell ref="C15:J15"/>
    <mergeCell ref="F239:G239"/>
    <mergeCell ref="F236:G236"/>
    <mergeCell ref="F237:G237"/>
    <mergeCell ref="F238:G238"/>
    <mergeCell ref="F233:G233"/>
    <mergeCell ref="F234:G234"/>
    <mergeCell ref="F235:G235"/>
    <mergeCell ref="F230:G230"/>
    <mergeCell ref="F231:G231"/>
    <mergeCell ref="F232:G232"/>
    <mergeCell ref="F229:G229"/>
    <mergeCell ref="BW270:CB270"/>
    <mergeCell ref="H16:J16"/>
    <mergeCell ref="CK7:CP7"/>
    <mergeCell ref="C9:E9"/>
    <mergeCell ref="C10:D10"/>
    <mergeCell ref="C13:D13"/>
    <mergeCell ref="C11:D11"/>
    <mergeCell ref="G11:J12"/>
    <mergeCell ref="C12:D12"/>
    <mergeCell ref="C7:D7"/>
    <mergeCell ref="G13:J13"/>
  </mergeCells>
  <conditionalFormatting sqref="D18:D217">
    <cfRule type="containsText" dxfId="1" priority="1" operator="containsText" text="VDSL Cable Connect  (100Mb)">
      <formula>NOT(ISERROR(SEARCH("VDSL Cable Connect  (100Mb)",D18)))</formula>
    </cfRule>
  </conditionalFormatting>
  <dataValidations xWindow="896" yWindow="645" count="4">
    <dataValidation operator="greaterThan" allowBlank="1" showInputMessage="1" showErrorMessage="1" sqref="K230:K239 H230:I239 C230:F239 BY224:BY233 BW289:CG298" xr:uid="{C477E1F6-8D83-45AB-AD91-E05BA7B23960}"/>
    <dataValidation type="list" operator="greaterThan" allowBlank="1" showInputMessage="1" showErrorMessage="1" sqref="J230:J239" xr:uid="{62CA94FF-435D-40D5-BBA9-758448FED1E4}">
      <formula1>#REF!</formula1>
    </dataValidation>
    <dataValidation type="list" allowBlank="1" showInputMessage="1" showErrorMessage="1" sqref="L230:L239" xr:uid="{80351E49-CBA1-492F-B718-9FC06E4AF0D5}">
      <formula1>#REF!</formula1>
    </dataValidation>
    <dataValidation type="date" operator="equal" allowBlank="1" showInputMessage="1" showErrorMessage="1" error="Date must be today's date._x000a_Enter as DD/MM/YYYY" sqref="G7" xr:uid="{C03804C5-9FB0-4624-B6C1-47D3FEE99F0F}">
      <formula1>#REF!</formula1>
    </dataValidation>
  </dataValidations>
  <pageMargins left="0.7" right="0.7" top="0.75" bottom="0.75" header="0.3" footer="0.3"/>
  <pageSetup paperSize="9" orientation="portrait" verticalDpi="0" r:id="rId1"/>
  <headerFooter>
    <oddHeader>&amp;C&amp;"Calibri"&amp;8&amp;K737373KCOM Commercial in Confidence&amp;1#</oddHead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C5C6D880-478C-48CD-80F4-C86EE8BFBD38}">
            <xm:f>$D18='Price List'!$A$24</xm:f>
            <x14:dxf>
              <fill>
                <patternFill>
                  <bgColor rgb="FFFFFF00"/>
                </patternFill>
              </fill>
            </x14:dxf>
          </x14:cfRule>
          <xm:sqref>H18:I217</xm:sqref>
        </x14:conditionalFormatting>
      </x14:conditionalFormattings>
    </ext>
    <ext xmlns:x14="http://schemas.microsoft.com/office/spreadsheetml/2009/9/main" uri="{CCE6A557-97BC-4b89-ADB6-D9C93CAAB3DF}">
      <x14:dataValidations xmlns:xm="http://schemas.microsoft.com/office/excel/2006/main" xWindow="896" yWindow="645" count="2">
        <x14:dataValidation type="list" allowBlank="1" showInputMessage="1" showErrorMessage="1" xr:uid="{91830D28-596F-44ED-B69F-4500E530B922}">
          <x14:formula1>
            <xm:f>'Price List'!$A$23:$A$25</xm:f>
          </x14:formula1>
          <xm:sqref>D18:D217</xm:sqref>
        </x14:dataValidation>
        <x14:dataValidation type="list" allowBlank="1" showInputMessage="1" showErrorMessage="1" xr:uid="{BFBBC4C9-C2B8-4B76-B44B-32E9ACA82EFD}">
          <x14:formula1>
            <xm:f>'Price List'!$E$22:$E$26</xm:f>
          </x14:formula1>
          <xm:sqref>H18:H217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D5CCFA-D442-475A-A59D-5403CB8A5BA4}">
  <sheetPr>
    <tabColor theme="8" tint="0.39997558519241921"/>
  </sheetPr>
  <dimension ref="A1:CD119"/>
  <sheetViews>
    <sheetView topLeftCell="A2" zoomScale="70" zoomScaleNormal="70" workbookViewId="0">
      <selection activeCell="C6" sqref="C6"/>
    </sheetView>
  </sheetViews>
  <sheetFormatPr defaultColWidth="0" defaultRowHeight="0" customHeight="1" zeroHeight="1" x14ac:dyDescent="0.2"/>
  <cols>
    <col min="1" max="1" width="3.28515625" style="1" customWidth="1"/>
    <col min="2" max="2" width="2.5703125" style="1" customWidth="1"/>
    <col min="3" max="3" width="12.5703125" style="1" customWidth="1"/>
    <col min="4" max="4" width="23.42578125" style="1" customWidth="1"/>
    <col min="5" max="5" width="34.28515625" style="1" customWidth="1"/>
    <col min="6" max="6" width="63.7109375" style="1" customWidth="1"/>
    <col min="7" max="7" width="25.7109375" style="1" customWidth="1"/>
    <col min="8" max="8" width="27" style="1" customWidth="1"/>
    <col min="9" max="10" width="22.28515625" style="1" customWidth="1"/>
    <col min="11" max="12" width="22.28515625" style="257" customWidth="1"/>
    <col min="13" max="13" width="18" style="271" customWidth="1"/>
    <col min="14" max="14" width="20.28515625" style="1" customWidth="1"/>
    <col min="15" max="15" width="22.28515625" style="1" customWidth="1"/>
    <col min="16" max="16" width="23.5703125" style="1" customWidth="1"/>
    <col min="17" max="17" width="4.7109375" style="1" customWidth="1"/>
    <col min="18" max="18" width="15.28515625" style="1" hidden="1" customWidth="1"/>
    <col min="19" max="19" width="12.7109375" style="1" hidden="1" customWidth="1"/>
    <col min="20" max="20" width="4.7109375" style="1" hidden="1" customWidth="1"/>
    <col min="21" max="77" width="9.28515625" style="1" hidden="1" customWidth="1"/>
    <col min="78" max="82" width="19.28515625" style="1" hidden="1" customWidth="1"/>
    <col min="83" max="16384" width="9.28515625" style="1" hidden="1"/>
  </cols>
  <sheetData>
    <row r="1" spans="2:19" ht="13.5" hidden="1" thickBot="1" x14ac:dyDescent="0.25">
      <c r="K1" s="1"/>
      <c r="L1" s="1"/>
      <c r="M1" s="2"/>
    </row>
    <row r="2" spans="2:19" ht="9.75" customHeight="1" thickTop="1" x14ac:dyDescent="0.2">
      <c r="B2" s="3"/>
      <c r="C2" s="4"/>
      <c r="D2" s="4"/>
      <c r="E2" s="4"/>
      <c r="F2" s="4"/>
      <c r="G2" s="4"/>
      <c r="H2" s="4"/>
      <c r="I2" s="4"/>
      <c r="J2" s="4"/>
      <c r="K2" s="4"/>
      <c r="L2" s="4"/>
      <c r="M2" s="4"/>
      <c r="N2" s="4"/>
      <c r="O2" s="5"/>
      <c r="P2" s="5"/>
      <c r="Q2" s="6"/>
      <c r="R2" s="7"/>
    </row>
    <row r="3" spans="2:19" ht="38.25" customHeight="1" x14ac:dyDescent="0.2">
      <c r="B3" s="8"/>
      <c r="C3" s="9"/>
      <c r="D3" s="9"/>
      <c r="F3" s="10"/>
      <c r="G3" s="10"/>
      <c r="H3" s="10"/>
      <c r="I3" s="10"/>
      <c r="J3" s="10"/>
      <c r="K3" s="10"/>
      <c r="L3" s="10"/>
      <c r="M3" s="2"/>
      <c r="N3" s="11"/>
      <c r="Q3" s="12"/>
    </row>
    <row r="4" spans="2:19" ht="21" customHeight="1" x14ac:dyDescent="0.25">
      <c r="B4" s="8"/>
      <c r="C4" s="14" t="s">
        <v>206</v>
      </c>
      <c r="D4" s="14"/>
      <c r="F4" s="15"/>
      <c r="G4" s="15"/>
      <c r="H4" s="15"/>
      <c r="I4" s="15"/>
      <c r="J4" s="15"/>
      <c r="K4" s="15"/>
      <c r="L4" s="15"/>
      <c r="M4" s="2"/>
      <c r="N4" s="11"/>
      <c r="Q4" s="12"/>
    </row>
    <row r="5" spans="2:19" ht="16.5" customHeight="1" x14ac:dyDescent="0.2">
      <c r="B5" s="8"/>
      <c r="C5" s="16" t="s">
        <v>252</v>
      </c>
      <c r="D5" s="16"/>
      <c r="F5" s="17"/>
      <c r="G5" s="17"/>
      <c r="H5" s="17"/>
      <c r="I5" s="17"/>
      <c r="J5" s="17"/>
      <c r="K5" s="17"/>
      <c r="L5" s="17"/>
      <c r="M5" s="18"/>
      <c r="Q5" s="12"/>
    </row>
    <row r="6" spans="2:19" ht="23.25" customHeight="1" x14ac:dyDescent="0.2">
      <c r="B6" s="8"/>
      <c r="C6" s="9"/>
      <c r="D6" s="9"/>
      <c r="E6" s="9"/>
      <c r="F6" s="18"/>
      <c r="G6" s="18"/>
      <c r="H6" s="18"/>
      <c r="I6" s="18"/>
      <c r="J6" s="18"/>
      <c r="K6" s="18"/>
      <c r="L6" s="18"/>
      <c r="M6" s="18"/>
      <c r="Q6" s="12"/>
    </row>
    <row r="7" spans="2:19" ht="20.25" customHeight="1" x14ac:dyDescent="0.2">
      <c r="B7" s="8"/>
      <c r="C7" s="309" t="s">
        <v>0</v>
      </c>
      <c r="D7" s="337"/>
      <c r="E7" s="310"/>
      <c r="F7" s="286" t="str">
        <f>IF(ISBLANK('CP Identifier'!C5),"",'CP Identifier'!C5)</f>
        <v/>
      </c>
      <c r="G7" s="291"/>
      <c r="H7" s="291"/>
      <c r="I7" s="18"/>
      <c r="J7" s="18"/>
      <c r="K7" s="18"/>
      <c r="L7" s="18"/>
      <c r="M7" s="23"/>
      <c r="N7" s="9"/>
      <c r="O7" s="9"/>
      <c r="P7" s="9"/>
      <c r="Q7" s="12"/>
    </row>
    <row r="8" spans="2:19" ht="5.25" customHeight="1" x14ac:dyDescent="0.25">
      <c r="B8" s="8"/>
      <c r="C8" s="251"/>
      <c r="D8" s="251"/>
      <c r="E8" s="251"/>
      <c r="F8" s="252"/>
      <c r="G8" s="252"/>
      <c r="H8" s="252"/>
      <c r="I8" s="18"/>
      <c r="J8" s="18"/>
      <c r="K8" s="18"/>
      <c r="L8" s="18"/>
      <c r="M8" s="9"/>
      <c r="N8" s="29"/>
      <c r="O8" s="9"/>
      <c r="P8" s="9"/>
      <c r="Q8" s="12"/>
    </row>
    <row r="9" spans="2:19" ht="20.25" customHeight="1" x14ac:dyDescent="0.2">
      <c r="B9" s="8"/>
      <c r="C9" s="309" t="s">
        <v>1</v>
      </c>
      <c r="D9" s="337"/>
      <c r="E9" s="337"/>
      <c r="F9" s="310"/>
      <c r="G9" s="292"/>
      <c r="H9" s="292"/>
      <c r="I9" s="18"/>
      <c r="J9" s="18"/>
      <c r="K9" s="18"/>
      <c r="L9" s="18"/>
      <c r="M9" s="36"/>
      <c r="N9" s="36"/>
      <c r="O9" s="9"/>
      <c r="P9" s="9"/>
      <c r="Q9" s="12"/>
    </row>
    <row r="10" spans="2:19" ht="25.5" customHeight="1" x14ac:dyDescent="0.2">
      <c r="B10" s="8"/>
      <c r="C10" s="305" t="s">
        <v>3</v>
      </c>
      <c r="D10" s="336"/>
      <c r="E10" s="306"/>
      <c r="F10" s="287" t="str">
        <f>IF(ISBLANK('CP Identifier'!C8),"",'CP Identifier'!C8)</f>
        <v/>
      </c>
      <c r="G10" s="293"/>
      <c r="H10" s="293"/>
      <c r="I10" s="18"/>
      <c r="J10" s="18"/>
      <c r="K10" s="18"/>
      <c r="L10" s="18"/>
      <c r="M10" s="40"/>
      <c r="N10" s="9"/>
      <c r="O10" s="9"/>
      <c r="P10" s="9"/>
      <c r="Q10" s="12"/>
    </row>
    <row r="11" spans="2:19" ht="25.5" customHeight="1" x14ac:dyDescent="0.2">
      <c r="B11" s="8"/>
      <c r="C11" s="305" t="s">
        <v>5</v>
      </c>
      <c r="D11" s="336"/>
      <c r="E11" s="306"/>
      <c r="F11" s="287" t="str">
        <f>IF(ISBLANK('CP Identifier'!C9),"",'CP Identifier'!C9)</f>
        <v/>
      </c>
      <c r="G11" s="293"/>
      <c r="H11" s="293"/>
      <c r="I11" s="205"/>
      <c r="J11" s="205"/>
      <c r="K11" s="205"/>
      <c r="L11" s="205"/>
      <c r="M11" s="317"/>
      <c r="N11" s="317"/>
      <c r="O11" s="9"/>
      <c r="P11" s="9"/>
      <c r="Q11" s="12"/>
    </row>
    <row r="12" spans="2:19" ht="25.5" customHeight="1" x14ac:dyDescent="0.2">
      <c r="B12" s="8"/>
      <c r="C12" s="305" t="s">
        <v>7</v>
      </c>
      <c r="D12" s="336"/>
      <c r="E12" s="306"/>
      <c r="F12" s="287" t="str">
        <f>IF(ISBLANK('CP Identifier'!C10),"",'CP Identifier'!C10)</f>
        <v/>
      </c>
      <c r="G12" s="293"/>
      <c r="H12" s="293"/>
      <c r="I12" s="205"/>
      <c r="J12" s="205"/>
      <c r="K12" s="205"/>
      <c r="L12" s="205"/>
      <c r="M12" s="317"/>
      <c r="N12" s="317"/>
      <c r="O12" s="9"/>
      <c r="P12" s="9"/>
      <c r="Q12" s="12"/>
    </row>
    <row r="13" spans="2:19" ht="25.5" customHeight="1" x14ac:dyDescent="0.2">
      <c r="B13" s="45"/>
      <c r="C13" s="305" t="s">
        <v>9</v>
      </c>
      <c r="D13" s="336"/>
      <c r="E13" s="306"/>
      <c r="F13" s="287" t="str">
        <f>IF(ISBLANK('CP Identifier'!C11),"",'CP Identifier'!C11)</f>
        <v/>
      </c>
      <c r="G13" s="293"/>
      <c r="H13" s="293"/>
      <c r="I13" s="205"/>
      <c r="J13" s="205"/>
      <c r="K13" s="205"/>
      <c r="L13" s="205"/>
      <c r="M13" s="40"/>
      <c r="N13" s="9"/>
      <c r="O13" s="9"/>
      <c r="P13" s="9"/>
      <c r="Q13" s="12"/>
      <c r="R13" s="7"/>
    </row>
    <row r="14" spans="2:19" ht="25.5" customHeight="1" x14ac:dyDescent="0.2">
      <c r="B14" s="45"/>
      <c r="C14" s="185"/>
      <c r="D14" s="185"/>
      <c r="E14" s="185"/>
      <c r="F14" s="185"/>
      <c r="G14" s="185"/>
      <c r="H14" s="185"/>
      <c r="I14" s="185"/>
      <c r="J14" s="185"/>
      <c r="K14" s="185"/>
      <c r="L14" s="185"/>
      <c r="M14" s="40"/>
      <c r="N14" s="9"/>
      <c r="O14" s="186"/>
      <c r="P14" s="186"/>
      <c r="Q14" s="12"/>
      <c r="R14" s="7"/>
    </row>
    <row r="15" spans="2:19" ht="20.25" customHeight="1" x14ac:dyDescent="0.2">
      <c r="B15" s="7"/>
      <c r="C15" s="323" t="s">
        <v>69</v>
      </c>
      <c r="D15" s="324"/>
      <c r="E15" s="324"/>
      <c r="F15" s="324"/>
      <c r="G15" s="324"/>
      <c r="H15" s="324"/>
      <c r="I15" s="324"/>
      <c r="J15" s="324"/>
      <c r="K15" s="324"/>
      <c r="L15" s="324"/>
      <c r="M15" s="324"/>
      <c r="N15" s="324"/>
      <c r="O15" s="198"/>
      <c r="P15" s="199"/>
      <c r="Q15" s="12"/>
      <c r="R15" s="7"/>
      <c r="S15" s="48"/>
    </row>
    <row r="16" spans="2:19" ht="21.75" customHeight="1" x14ac:dyDescent="0.25">
      <c r="B16" s="7"/>
      <c r="C16" s="333" t="s">
        <v>71</v>
      </c>
      <c r="D16" s="334"/>
      <c r="E16" s="334"/>
      <c r="F16" s="334"/>
      <c r="G16" s="334"/>
      <c r="H16" s="334"/>
      <c r="I16" s="334"/>
      <c r="J16" s="334"/>
      <c r="K16" s="334"/>
      <c r="L16" s="334"/>
      <c r="M16" s="334"/>
      <c r="N16" s="335"/>
      <c r="O16" s="321" t="s">
        <v>73</v>
      </c>
      <c r="P16" s="322"/>
      <c r="Q16" s="12"/>
      <c r="R16" s="7"/>
    </row>
    <row r="17" spans="2:18" ht="54.6" customHeight="1" x14ac:dyDescent="0.2">
      <c r="B17" s="7"/>
      <c r="C17" s="189" t="s">
        <v>79</v>
      </c>
      <c r="D17" s="191" t="s">
        <v>207</v>
      </c>
      <c r="E17" s="190" t="s">
        <v>80</v>
      </c>
      <c r="F17" s="191" t="s">
        <v>208</v>
      </c>
      <c r="G17" s="191" t="s">
        <v>224</v>
      </c>
      <c r="H17" s="191" t="s">
        <v>225</v>
      </c>
      <c r="I17" s="191" t="s">
        <v>209</v>
      </c>
      <c r="J17" s="191" t="s">
        <v>215</v>
      </c>
      <c r="K17" s="191" t="s">
        <v>214</v>
      </c>
      <c r="L17" s="191" t="s">
        <v>213</v>
      </c>
      <c r="M17" s="189" t="s">
        <v>210</v>
      </c>
      <c r="N17" s="189" t="s">
        <v>211</v>
      </c>
      <c r="O17" s="189" t="s">
        <v>107</v>
      </c>
      <c r="P17" s="189" t="s">
        <v>88</v>
      </c>
      <c r="Q17" s="12"/>
      <c r="R17" s="7"/>
    </row>
    <row r="18" spans="2:18" ht="26.25" customHeight="1" x14ac:dyDescent="0.2">
      <c r="B18" s="7"/>
      <c r="C18" s="192">
        <v>1</v>
      </c>
      <c r="D18" s="288"/>
      <c r="E18" s="289"/>
      <c r="F18" s="193"/>
      <c r="G18" s="193"/>
      <c r="H18" s="193"/>
      <c r="I18" s="290"/>
      <c r="J18" s="193"/>
      <c r="K18" s="193"/>
      <c r="L18" s="193"/>
      <c r="M18" s="193"/>
      <c r="N18" s="289"/>
      <c r="O18" s="196" t="str">
        <f>IFERROR(INDEX('Price List'!$A$7:$C$20,MATCH(D18,'Price List'!$A$7:$A$20,0),2),"")</f>
        <v/>
      </c>
      <c r="P18" s="196" t="str" cm="1">
        <f t="array" ref="P18">IF(D18="Cancel/Amend/Modify","",IFERROR(INDEX('Price List'!$A$41:$E$50,MATCH(E18,'Price List'!$A$41:$A$50,0),HLOOKUP(I18,'Price List'!$B$39:$E$40,2)),""))</f>
        <v/>
      </c>
      <c r="Q18" s="12"/>
      <c r="R18" s="7"/>
    </row>
    <row r="19" spans="2:18" ht="26.25" customHeight="1" x14ac:dyDescent="0.2">
      <c r="B19" s="7"/>
      <c r="C19" s="192">
        <v>2</v>
      </c>
      <c r="D19" s="288"/>
      <c r="E19" s="289"/>
      <c r="F19" s="193"/>
      <c r="G19" s="193"/>
      <c r="H19" s="193"/>
      <c r="I19" s="290"/>
      <c r="J19" s="193"/>
      <c r="K19" s="193"/>
      <c r="L19" s="193"/>
      <c r="M19" s="193"/>
      <c r="N19" s="289"/>
      <c r="O19" s="196" t="str">
        <f>IFERROR(INDEX('Price List'!$A$7:$C$20,MATCH(D19,'Price List'!$A$7:$A$20,0),2),"")</f>
        <v/>
      </c>
      <c r="P19" s="196" t="str" cm="1">
        <f t="array" ref="P19">IF(D19="Cancel/Amend/Modify","",IFERROR(INDEX('Price List'!$A$41:$E$50,MATCH(E19,'Price List'!$A$41:$A$50,0),HLOOKUP(I19,'Price List'!$B$39:$E$40,2)),""))</f>
        <v/>
      </c>
      <c r="Q19" s="12"/>
      <c r="R19" s="7"/>
    </row>
    <row r="20" spans="2:18" ht="26.25" customHeight="1" x14ac:dyDescent="0.2">
      <c r="B20" s="7"/>
      <c r="C20" s="192">
        <v>3</v>
      </c>
      <c r="D20" s="288"/>
      <c r="E20" s="289"/>
      <c r="F20" s="193"/>
      <c r="G20" s="193"/>
      <c r="H20" s="193"/>
      <c r="I20" s="290"/>
      <c r="J20" s="193"/>
      <c r="K20" s="193"/>
      <c r="L20" s="193"/>
      <c r="M20" s="193"/>
      <c r="N20" s="289"/>
      <c r="O20" s="196" t="str">
        <f>IFERROR(INDEX('Price List'!$A$7:$C$20,MATCH(D20,'Price List'!$A$7:$A$20,0),2),"")</f>
        <v/>
      </c>
      <c r="P20" s="196" t="str" cm="1">
        <f t="array" ref="P20">IF(D20="Cancel/Amend/Modify","",IFERROR(INDEX('Price List'!$A$41:$E$50,MATCH(E20,'Price List'!$A$41:$A$50,0),HLOOKUP(I20,'Price List'!$B$39:$E$40,2)),""))</f>
        <v/>
      </c>
      <c r="Q20" s="12"/>
      <c r="R20" s="61"/>
    </row>
    <row r="21" spans="2:18" ht="26.25" customHeight="1" x14ac:dyDescent="0.2">
      <c r="B21" s="7"/>
      <c r="C21" s="192">
        <v>4</v>
      </c>
      <c r="D21" s="288"/>
      <c r="E21" s="289"/>
      <c r="F21" s="208"/>
      <c r="G21" s="208"/>
      <c r="H21" s="208"/>
      <c r="I21" s="290"/>
      <c r="J21" s="193"/>
      <c r="K21" s="193"/>
      <c r="L21" s="193"/>
      <c r="M21" s="193"/>
      <c r="N21" s="289"/>
      <c r="O21" s="196" t="str">
        <f>IFERROR(INDEX('Price List'!$A$7:$C$20,MATCH(D21,'Price List'!$A$7:$A$20,0),2),"")</f>
        <v/>
      </c>
      <c r="P21" s="196" t="str" cm="1">
        <f t="array" ref="P21">IF(D21="Cancel/Amend/Modify","",IFERROR(INDEX('Price List'!$A$41:$E$50,MATCH(E21,'Price List'!$A$41:$A$50,0),HLOOKUP(I21,'Price List'!$B$39:$E$40,2)),""))</f>
        <v/>
      </c>
      <c r="Q21" s="12"/>
      <c r="R21" s="61"/>
    </row>
    <row r="22" spans="2:18" ht="26.25" customHeight="1" x14ac:dyDescent="0.2">
      <c r="B22" s="7"/>
      <c r="C22" s="192">
        <v>5</v>
      </c>
      <c r="D22" s="288"/>
      <c r="E22" s="289"/>
      <c r="F22" s="208"/>
      <c r="G22" s="208"/>
      <c r="H22" s="208"/>
      <c r="I22" s="290"/>
      <c r="J22" s="193"/>
      <c r="K22" s="193"/>
      <c r="L22" s="193"/>
      <c r="M22" s="193"/>
      <c r="N22" s="289"/>
      <c r="O22" s="196" t="str">
        <f>IFERROR(INDEX('Price List'!$A$7:$C$20,MATCH(D22,'Price List'!$A$7:$A$20,0),2),"")</f>
        <v/>
      </c>
      <c r="P22" s="196" t="str" cm="1">
        <f t="array" ref="P22">IF(D22="Cancel/Amend/Modify","",IFERROR(INDEX('Price List'!$A$41:$E$50,MATCH(E22,'Price List'!$A$41:$A$50,0),HLOOKUP(I22,'Price List'!$B$39:$E$40,2)),""))</f>
        <v/>
      </c>
      <c r="Q22" s="12"/>
      <c r="R22" s="61"/>
    </row>
    <row r="23" spans="2:18" ht="26.25" customHeight="1" x14ac:dyDescent="0.2">
      <c r="B23" s="7"/>
      <c r="C23" s="192">
        <v>6</v>
      </c>
      <c r="D23" s="288"/>
      <c r="E23" s="289"/>
      <c r="F23" s="193"/>
      <c r="G23" s="193"/>
      <c r="H23" s="193"/>
      <c r="I23" s="290"/>
      <c r="J23" s="193"/>
      <c r="K23" s="193"/>
      <c r="L23" s="193"/>
      <c r="M23" s="193"/>
      <c r="N23" s="289"/>
      <c r="O23" s="196" t="str">
        <f>IFERROR(INDEX('Price List'!$A$7:$C$20,MATCH(D23,'Price List'!$A$7:$A$20,0),2),"")</f>
        <v/>
      </c>
      <c r="P23" s="196" t="str" cm="1">
        <f t="array" ref="P23">IF(D23="Cancel/Amend/Modify","",IFERROR(INDEX('Price List'!$A$41:$E$50,MATCH(E23,'Price List'!$A$41:$A$50,0),HLOOKUP(I23,'Price List'!$B$39:$E$40,2)),""))</f>
        <v/>
      </c>
      <c r="Q23" s="12"/>
      <c r="R23" s="61"/>
    </row>
    <row r="24" spans="2:18" ht="26.25" customHeight="1" x14ac:dyDescent="0.2">
      <c r="B24" s="7"/>
      <c r="C24" s="192">
        <v>7</v>
      </c>
      <c r="D24" s="288"/>
      <c r="E24" s="289"/>
      <c r="F24" s="193"/>
      <c r="G24" s="193"/>
      <c r="H24" s="193"/>
      <c r="I24" s="290"/>
      <c r="J24" s="193"/>
      <c r="K24" s="193"/>
      <c r="L24" s="193"/>
      <c r="M24" s="193"/>
      <c r="N24" s="289"/>
      <c r="O24" s="196" t="str">
        <f>IFERROR(INDEX('Price List'!$A$7:$C$20,MATCH(D24,'Price List'!$A$7:$A$20,0),2),"")</f>
        <v/>
      </c>
      <c r="P24" s="196" t="str" cm="1">
        <f t="array" ref="P24">IF(D24="Cancel/Amend/Modify","",IFERROR(INDEX('Price List'!$A$41:$E$50,MATCH(E24,'Price List'!$A$41:$A$50,0),HLOOKUP(I24,'Price List'!$B$39:$E$40,2)),""))</f>
        <v/>
      </c>
      <c r="Q24" s="12"/>
      <c r="R24" s="61"/>
    </row>
    <row r="25" spans="2:18" ht="26.25" customHeight="1" x14ac:dyDescent="0.2">
      <c r="B25" s="7"/>
      <c r="C25" s="192">
        <v>8</v>
      </c>
      <c r="D25" s="288"/>
      <c r="E25" s="289"/>
      <c r="F25" s="193"/>
      <c r="G25" s="193"/>
      <c r="H25" s="193"/>
      <c r="I25" s="290"/>
      <c r="J25" s="193"/>
      <c r="K25" s="193"/>
      <c r="L25" s="193"/>
      <c r="M25" s="193"/>
      <c r="N25" s="289"/>
      <c r="O25" s="196" t="str">
        <f>IFERROR(INDEX('Price List'!$A$7:$C$20,MATCH(D25,'Price List'!$A$7:$A$20,0),2),"")</f>
        <v/>
      </c>
      <c r="P25" s="196" t="str" cm="1">
        <f t="array" ref="P25">IF(D25="Cancel/Amend/Modify","",IFERROR(INDEX('Price List'!$A$41:$E$50,MATCH(E25,'Price List'!$A$41:$A$50,0),HLOOKUP(I25,'Price List'!$B$39:$E$40,2)),""))</f>
        <v/>
      </c>
      <c r="Q25" s="12"/>
      <c r="R25" s="61"/>
    </row>
    <row r="26" spans="2:18" ht="26.25" customHeight="1" x14ac:dyDescent="0.2">
      <c r="B26" s="7"/>
      <c r="C26" s="192">
        <v>9</v>
      </c>
      <c r="D26" s="288"/>
      <c r="E26" s="289"/>
      <c r="F26" s="193"/>
      <c r="G26" s="193"/>
      <c r="H26" s="193"/>
      <c r="I26" s="290"/>
      <c r="J26" s="193"/>
      <c r="K26" s="193"/>
      <c r="L26" s="193"/>
      <c r="M26" s="193"/>
      <c r="N26" s="289"/>
      <c r="O26" s="196" t="str">
        <f>IFERROR(INDEX('Price List'!$A$7:$C$20,MATCH(D26,'Price List'!$A$7:$A$20,0),2),"")</f>
        <v/>
      </c>
      <c r="P26" s="196" t="str" cm="1">
        <f t="array" ref="P26">IF(D26="Cancel/Amend/Modify","",IFERROR(INDEX('Price List'!$A$41:$E$50,MATCH(E26,'Price List'!$A$41:$A$50,0),HLOOKUP(I26,'Price List'!$B$39:$E$40,2)),""))</f>
        <v/>
      </c>
      <c r="Q26" s="12"/>
      <c r="R26" s="61"/>
    </row>
    <row r="27" spans="2:18" ht="26.25" customHeight="1" x14ac:dyDescent="0.2">
      <c r="B27" s="7"/>
      <c r="C27" s="192">
        <v>10</v>
      </c>
      <c r="D27" s="288"/>
      <c r="E27" s="289"/>
      <c r="F27" s="193"/>
      <c r="G27" s="193"/>
      <c r="H27" s="193"/>
      <c r="I27" s="290"/>
      <c r="J27" s="193"/>
      <c r="K27" s="193"/>
      <c r="L27" s="193"/>
      <c r="M27" s="193"/>
      <c r="N27" s="289"/>
      <c r="O27" s="196" t="str">
        <f>IFERROR(INDEX('Price List'!$A$7:$C$20,MATCH(D27,'Price List'!$A$7:$A$20,0),2),"")</f>
        <v/>
      </c>
      <c r="P27" s="196" t="str" cm="1">
        <f t="array" ref="P27">IF(D27="Cancel/Amend/Modify","",IFERROR(INDEX('Price List'!$A$41:$E$50,MATCH(E27,'Price List'!$A$41:$A$50,0),HLOOKUP(I27,'Price List'!$B$39:$E$40,2)),""))</f>
        <v/>
      </c>
      <c r="Q27" s="12"/>
      <c r="R27" s="61"/>
    </row>
    <row r="28" spans="2:18" ht="26.25" customHeight="1" x14ac:dyDescent="0.2">
      <c r="B28" s="7"/>
      <c r="C28" s="192">
        <v>11</v>
      </c>
      <c r="D28" s="288"/>
      <c r="E28" s="289"/>
      <c r="F28" s="193"/>
      <c r="G28" s="193"/>
      <c r="H28" s="193"/>
      <c r="I28" s="290"/>
      <c r="J28" s="193"/>
      <c r="K28" s="193"/>
      <c r="L28" s="193"/>
      <c r="M28" s="193"/>
      <c r="N28" s="289"/>
      <c r="O28" s="196" t="str">
        <f>IFERROR(INDEX('Price List'!$A$7:$C$20,MATCH(D28,'Price List'!$A$7:$A$20,0),2),"")</f>
        <v/>
      </c>
      <c r="P28" s="196" t="str" cm="1">
        <f t="array" ref="P28">IF(D28="Cancel/Amend/Modify","",IFERROR(INDEX('Price List'!$A$41:$E$50,MATCH(E28,'Price List'!$A$41:$A$50,0),HLOOKUP(I28,'Price List'!$B$39:$E$40,2)),""))</f>
        <v/>
      </c>
      <c r="Q28" s="12"/>
      <c r="R28" s="61"/>
    </row>
    <row r="29" spans="2:18" ht="26.25" customHeight="1" x14ac:dyDescent="0.2">
      <c r="B29" s="7"/>
      <c r="C29" s="192">
        <v>12</v>
      </c>
      <c r="D29" s="288"/>
      <c r="E29" s="289"/>
      <c r="F29" s="193"/>
      <c r="G29" s="193"/>
      <c r="H29" s="193"/>
      <c r="I29" s="290"/>
      <c r="J29" s="193"/>
      <c r="K29" s="193"/>
      <c r="L29" s="193"/>
      <c r="M29" s="193"/>
      <c r="N29" s="289"/>
      <c r="O29" s="196" t="str">
        <f>IFERROR(INDEX('Price List'!$A$7:$C$20,MATCH(D29,'Price List'!$A$7:$A$20,0),2),"")</f>
        <v/>
      </c>
      <c r="P29" s="196" t="str" cm="1">
        <f t="array" ref="P29">IF(D29="Cancel/Amend/Modify","",IFERROR(INDEX('Price List'!$A$41:$E$50,MATCH(E29,'Price List'!$A$41:$A$50,0),HLOOKUP(I29,'Price List'!$B$39:$E$40,2)),""))</f>
        <v/>
      </c>
      <c r="Q29" s="12"/>
      <c r="R29" s="61"/>
    </row>
    <row r="30" spans="2:18" ht="26.25" customHeight="1" x14ac:dyDescent="0.2">
      <c r="B30" s="7"/>
      <c r="C30" s="192">
        <v>13</v>
      </c>
      <c r="D30" s="288"/>
      <c r="E30" s="289"/>
      <c r="F30" s="193"/>
      <c r="G30" s="193"/>
      <c r="H30" s="193"/>
      <c r="I30" s="290"/>
      <c r="J30" s="193"/>
      <c r="K30" s="193"/>
      <c r="L30" s="193"/>
      <c r="M30" s="193"/>
      <c r="N30" s="289"/>
      <c r="O30" s="196" t="str">
        <f>IFERROR(INDEX('Price List'!$A$7:$C$20,MATCH(D30,'Price List'!$A$7:$A$20,0),2),"")</f>
        <v/>
      </c>
      <c r="P30" s="196" t="str" cm="1">
        <f t="array" ref="P30">IF(D30="Cancel/Amend/Modify","",IFERROR(INDEX('Price List'!$A$41:$E$50,MATCH(E30,'Price List'!$A$41:$A$50,0),HLOOKUP(I30,'Price List'!$B$39:$E$40,2)),""))</f>
        <v/>
      </c>
      <c r="Q30" s="12"/>
      <c r="R30" s="61"/>
    </row>
    <row r="31" spans="2:18" ht="26.25" customHeight="1" x14ac:dyDescent="0.2">
      <c r="B31" s="7"/>
      <c r="C31" s="192">
        <v>14</v>
      </c>
      <c r="D31" s="288"/>
      <c r="E31" s="289"/>
      <c r="F31" s="193"/>
      <c r="G31" s="193"/>
      <c r="H31" s="193"/>
      <c r="I31" s="290"/>
      <c r="J31" s="193"/>
      <c r="K31" s="193"/>
      <c r="L31" s="193"/>
      <c r="M31" s="193"/>
      <c r="N31" s="289"/>
      <c r="O31" s="196" t="str">
        <f>IFERROR(INDEX('Price List'!$A$7:$C$20,MATCH(D31,'Price List'!$A$7:$A$20,0),2),"")</f>
        <v/>
      </c>
      <c r="P31" s="196" t="str" cm="1">
        <f t="array" ref="P31">IF(D31="Cancel/Amend/Modify","",IFERROR(INDEX('Price List'!$A$41:$E$50,MATCH(E31,'Price List'!$A$41:$A$50,0),HLOOKUP(I31,'Price List'!$B$39:$E$40,2)),""))</f>
        <v/>
      </c>
      <c r="Q31" s="12"/>
      <c r="R31" s="61"/>
    </row>
    <row r="32" spans="2:18" ht="26.25" customHeight="1" x14ac:dyDescent="0.2">
      <c r="B32" s="7"/>
      <c r="C32" s="192">
        <v>15</v>
      </c>
      <c r="D32" s="288"/>
      <c r="E32" s="289"/>
      <c r="F32" s="193"/>
      <c r="G32" s="193"/>
      <c r="H32" s="193"/>
      <c r="I32" s="290"/>
      <c r="J32" s="193"/>
      <c r="K32" s="193"/>
      <c r="L32" s="193"/>
      <c r="M32" s="193"/>
      <c r="N32" s="289"/>
      <c r="O32" s="196" t="str">
        <f>IFERROR(INDEX('Price List'!$A$7:$C$20,MATCH(D32,'Price List'!$A$7:$A$20,0),2),"")</f>
        <v/>
      </c>
      <c r="P32" s="196" t="str" cm="1">
        <f t="array" ref="P32">IF(D32="Cancel/Amend/Modify","",IFERROR(INDEX('Price List'!$A$41:$E$50,MATCH(E32,'Price List'!$A$41:$A$50,0),HLOOKUP(I32,'Price List'!$B$39:$E$40,2)),""))</f>
        <v/>
      </c>
      <c r="Q32" s="12"/>
      <c r="R32" s="61"/>
    </row>
    <row r="33" spans="1:66" ht="26.25" customHeight="1" x14ac:dyDescent="0.2">
      <c r="B33" s="7"/>
      <c r="C33" s="192">
        <v>16</v>
      </c>
      <c r="D33" s="288"/>
      <c r="E33" s="289"/>
      <c r="F33" s="193"/>
      <c r="G33" s="193"/>
      <c r="H33" s="193"/>
      <c r="I33" s="290"/>
      <c r="J33" s="193"/>
      <c r="K33" s="193"/>
      <c r="L33" s="193"/>
      <c r="M33" s="193"/>
      <c r="N33" s="289"/>
      <c r="O33" s="196" t="str">
        <f>IFERROR(INDEX('Price List'!$A$7:$C$20,MATCH(D33,'Price List'!$A$7:$A$20,0),2),"")</f>
        <v/>
      </c>
      <c r="P33" s="196" t="str" cm="1">
        <f t="array" ref="P33">IF(D33="Cancel/Amend/Modify","",IFERROR(INDEX('Price List'!$A$41:$E$50,MATCH(E33,'Price List'!$A$41:$A$50,0),HLOOKUP(I33,'Price List'!$B$39:$E$40,2)),""))</f>
        <v/>
      </c>
      <c r="Q33" s="12"/>
      <c r="R33" s="61"/>
    </row>
    <row r="34" spans="1:66" ht="26.25" customHeight="1" x14ac:dyDescent="0.2">
      <c r="B34" s="7"/>
      <c r="C34" s="192">
        <v>17</v>
      </c>
      <c r="D34" s="288"/>
      <c r="E34" s="289"/>
      <c r="F34" s="193"/>
      <c r="G34" s="193"/>
      <c r="H34" s="193"/>
      <c r="I34" s="290"/>
      <c r="J34" s="193"/>
      <c r="K34" s="193"/>
      <c r="L34" s="193"/>
      <c r="M34" s="193"/>
      <c r="N34" s="289"/>
      <c r="O34" s="196" t="str">
        <f>IFERROR(INDEX('Price List'!$A$7:$C$20,MATCH(D34,'Price List'!$A$7:$A$20,0),2),"")</f>
        <v/>
      </c>
      <c r="P34" s="196" t="str" cm="1">
        <f t="array" ref="P34">IF(D34="Cancel/Amend/Modify","",IFERROR(INDEX('Price List'!$A$41:$E$50,MATCH(E34,'Price List'!$A$41:$A$50,0),HLOOKUP(I34,'Price List'!$B$39:$E$40,2)),""))</f>
        <v/>
      </c>
      <c r="Q34" s="12"/>
      <c r="R34" s="61"/>
    </row>
    <row r="35" spans="1:66" ht="26.25" customHeight="1" x14ac:dyDescent="0.2">
      <c r="B35" s="7"/>
      <c r="C35" s="192">
        <v>18</v>
      </c>
      <c r="D35" s="288"/>
      <c r="E35" s="289"/>
      <c r="F35" s="193"/>
      <c r="G35" s="193"/>
      <c r="H35" s="193"/>
      <c r="I35" s="290"/>
      <c r="J35" s="193"/>
      <c r="K35" s="193"/>
      <c r="L35" s="193"/>
      <c r="M35" s="193"/>
      <c r="N35" s="289"/>
      <c r="O35" s="196" t="str">
        <f>IFERROR(INDEX('Price List'!$A$7:$C$20,MATCH(D35,'Price List'!$A$7:$A$20,0),2),"")</f>
        <v/>
      </c>
      <c r="P35" s="196" t="str" cm="1">
        <f t="array" ref="P35">IF(D35="Cancel/Amend/Modify","",IFERROR(INDEX('Price List'!$A$41:$E$50,MATCH(E35,'Price List'!$A$41:$A$50,0),HLOOKUP(I35,'Price List'!$B$39:$E$40,2)),""))</f>
        <v/>
      </c>
      <c r="Q35" s="12"/>
      <c r="R35" s="61"/>
    </row>
    <row r="36" spans="1:66" ht="26.25" customHeight="1" x14ac:dyDescent="0.2">
      <c r="B36" s="7"/>
      <c r="C36" s="192">
        <v>19</v>
      </c>
      <c r="D36" s="288"/>
      <c r="E36" s="289"/>
      <c r="F36" s="193"/>
      <c r="G36" s="193"/>
      <c r="H36" s="193"/>
      <c r="I36" s="290"/>
      <c r="J36" s="193"/>
      <c r="K36" s="193"/>
      <c r="L36" s="193"/>
      <c r="M36" s="193"/>
      <c r="N36" s="289"/>
      <c r="O36" s="196" t="str">
        <f>IFERROR(INDEX('Price List'!$A$7:$C$20,MATCH(D36,'Price List'!$A$7:$A$20,0),2),"")</f>
        <v/>
      </c>
      <c r="P36" s="196" t="str" cm="1">
        <f t="array" ref="P36">IF(D36="Cancel/Amend/Modify","",IFERROR(INDEX('Price List'!$A$41:$E$50,MATCH(E36,'Price List'!$A$41:$A$50,0),HLOOKUP(I36,'Price List'!$B$39:$E$40,2)),""))</f>
        <v/>
      </c>
      <c r="Q36" s="12"/>
      <c r="R36" s="61"/>
    </row>
    <row r="37" spans="1:66" ht="24" customHeight="1" x14ac:dyDescent="0.2">
      <c r="B37" s="7"/>
      <c r="C37" s="192">
        <v>20</v>
      </c>
      <c r="D37" s="288"/>
      <c r="E37" s="289"/>
      <c r="F37" s="193"/>
      <c r="G37" s="193"/>
      <c r="H37" s="193"/>
      <c r="I37" s="290"/>
      <c r="J37" s="193"/>
      <c r="K37" s="193"/>
      <c r="L37" s="193"/>
      <c r="M37" s="193"/>
      <c r="N37" s="289"/>
      <c r="O37" s="196" t="str">
        <f>IFERROR(INDEX('Price List'!$A$7:$C$20,MATCH(D37,'Price List'!$A$7:$A$20,0),2),"")</f>
        <v/>
      </c>
      <c r="P37" s="196" t="str" cm="1">
        <f t="array" ref="P37">IF(D37="Cancel/Amend/Modify","",IFERROR(INDEX('Price List'!$A$41:$E$50,MATCH(E37,'Price List'!$A$41:$A$50,0),HLOOKUP(I37,'Price List'!$B$39:$E$40,2)),""))</f>
        <v/>
      </c>
      <c r="Q37" s="12"/>
      <c r="R37" s="61"/>
    </row>
    <row r="38" spans="1:66" ht="24" customHeight="1" x14ac:dyDescent="0.2">
      <c r="B38" s="7"/>
      <c r="C38" s="9"/>
      <c r="D38" s="9"/>
      <c r="E38" s="82"/>
      <c r="F38" s="82"/>
      <c r="G38" s="82"/>
      <c r="H38" s="82"/>
      <c r="I38" s="82"/>
      <c r="J38" s="82"/>
      <c r="K38" s="267"/>
      <c r="L38" s="267"/>
      <c r="M38" s="256"/>
      <c r="N38" s="9"/>
      <c r="O38" s="9"/>
      <c r="P38" s="9"/>
      <c r="Q38" s="12"/>
      <c r="R38" s="7"/>
    </row>
    <row r="39" spans="1:66" ht="24" customHeight="1" x14ac:dyDescent="0.25">
      <c r="B39" s="7"/>
      <c r="C39" s="9"/>
      <c r="D39" s="9"/>
      <c r="E39" s="9"/>
      <c r="F39" s="9"/>
      <c r="G39" s="9"/>
      <c r="H39" s="9"/>
      <c r="I39" s="9"/>
      <c r="J39" s="9"/>
      <c r="K39" s="256"/>
      <c r="L39" s="256"/>
      <c r="M39" s="256"/>
      <c r="N39" s="85"/>
      <c r="O39" s="86">
        <f>SUM(O18:O37)</f>
        <v>0</v>
      </c>
      <c r="P39" s="86">
        <f>SUM(P18:P37)</f>
        <v>0</v>
      </c>
      <c r="Q39" s="12"/>
      <c r="R39" s="7"/>
    </row>
    <row r="40" spans="1:66" ht="24" customHeight="1" x14ac:dyDescent="0.25">
      <c r="B40" s="87"/>
      <c r="C40" s="88"/>
      <c r="D40" s="88"/>
      <c r="E40" s="9"/>
      <c r="F40" s="9"/>
      <c r="G40" s="9"/>
      <c r="H40" s="9"/>
      <c r="I40" s="9"/>
      <c r="J40" s="9"/>
      <c r="K40" s="256"/>
      <c r="L40" s="256"/>
      <c r="M40" s="256"/>
      <c r="N40" s="9"/>
      <c r="O40" s="27"/>
      <c r="P40" s="27"/>
      <c r="Q40" s="12"/>
      <c r="R40" s="7"/>
    </row>
    <row r="41" spans="1:66" ht="24" customHeight="1" x14ac:dyDescent="0.25">
      <c r="B41" s="87"/>
      <c r="C41" s="88"/>
      <c r="D41" s="88"/>
      <c r="E41" s="9"/>
      <c r="F41" s="9"/>
      <c r="G41" s="9"/>
      <c r="H41" s="9"/>
      <c r="I41" s="9"/>
      <c r="J41" s="9"/>
      <c r="K41" s="256"/>
      <c r="L41" s="256"/>
      <c r="M41" s="268"/>
      <c r="N41" s="90"/>
      <c r="O41" s="92">
        <f>SUM(O39:O39)</f>
        <v>0</v>
      </c>
      <c r="P41" s="93"/>
      <c r="Q41" s="12"/>
      <c r="R41" s="7"/>
    </row>
    <row r="42" spans="1:66" ht="27.75" customHeight="1" thickBot="1" x14ac:dyDescent="0.25">
      <c r="A42" s="12"/>
      <c r="B42" s="94"/>
      <c r="C42" s="95"/>
      <c r="D42" s="95"/>
      <c r="E42" s="95"/>
      <c r="F42" s="95"/>
      <c r="G42" s="95"/>
      <c r="H42" s="95"/>
      <c r="I42" s="95"/>
      <c r="J42" s="95"/>
      <c r="K42" s="269"/>
      <c r="L42" s="269"/>
      <c r="M42" s="269"/>
      <c r="N42" s="95"/>
      <c r="O42" s="95"/>
      <c r="P42" s="95"/>
      <c r="Q42" s="97"/>
      <c r="R42" s="7"/>
      <c r="AV42" s="98"/>
    </row>
    <row r="43" spans="1:66" ht="19.5" customHeight="1" thickTop="1" x14ac:dyDescent="0.2">
      <c r="B43" s="99"/>
      <c r="C43" s="99"/>
      <c r="D43" s="99"/>
      <c r="M43" s="270"/>
      <c r="N43" s="101"/>
      <c r="O43" s="9"/>
      <c r="P43" s="9"/>
      <c r="AV43" s="102"/>
    </row>
    <row r="44" spans="1:66" ht="12.75" hidden="1" x14ac:dyDescent="0.2">
      <c r="AV44" s="102"/>
    </row>
    <row r="45" spans="1:66" ht="9" hidden="1" customHeight="1" x14ac:dyDescent="0.2">
      <c r="B45" s="113"/>
      <c r="C45" s="114"/>
      <c r="D45" s="114"/>
      <c r="E45" s="114"/>
      <c r="F45" s="114"/>
      <c r="G45" s="114"/>
      <c r="H45" s="114"/>
      <c r="I45" s="114"/>
      <c r="J45" s="114"/>
      <c r="K45" s="272"/>
      <c r="L45" s="272"/>
      <c r="M45" s="272"/>
      <c r="N45" s="114"/>
      <c r="O45" s="114"/>
      <c r="P45" s="115"/>
      <c r="Q45" s="116"/>
      <c r="AV45" s="102"/>
      <c r="BN45" s="104"/>
    </row>
    <row r="46" spans="1:66" ht="9" hidden="1" customHeight="1" x14ac:dyDescent="0.2">
      <c r="B46" s="117"/>
      <c r="C46" s="118"/>
      <c r="D46" s="118"/>
      <c r="E46" s="118"/>
      <c r="F46" s="118"/>
      <c r="G46" s="118"/>
      <c r="H46" s="118"/>
      <c r="I46" s="118"/>
      <c r="J46" s="118"/>
      <c r="K46" s="273"/>
      <c r="L46" s="273"/>
      <c r="M46" s="273"/>
      <c r="N46" s="118"/>
      <c r="O46" s="118"/>
      <c r="P46" s="119"/>
      <c r="Q46" s="120"/>
      <c r="AV46" s="102"/>
    </row>
    <row r="47" spans="1:66" ht="21.75" hidden="1" customHeight="1" x14ac:dyDescent="0.2">
      <c r="B47" s="117"/>
      <c r="C47" s="122" t="s">
        <v>111</v>
      </c>
      <c r="D47" s="123"/>
      <c r="E47" s="123"/>
      <c r="F47" s="123"/>
      <c r="G47" s="123"/>
      <c r="H47" s="123"/>
      <c r="I47" s="123"/>
      <c r="J47" s="123"/>
      <c r="K47" s="274"/>
      <c r="L47" s="274"/>
      <c r="M47" s="274"/>
      <c r="N47" s="123"/>
      <c r="O47" s="123"/>
      <c r="P47" s="124"/>
      <c r="Q47" s="120"/>
      <c r="AV47" s="102"/>
    </row>
    <row r="48" spans="1:66" ht="3.75" hidden="1" customHeight="1" x14ac:dyDescent="0.25">
      <c r="B48" s="117"/>
      <c r="C48" s="125"/>
      <c r="D48" s="125"/>
      <c r="E48" s="125"/>
      <c r="F48" s="125"/>
      <c r="G48" s="125"/>
      <c r="H48" s="125"/>
      <c r="I48" s="125"/>
      <c r="J48" s="125"/>
      <c r="K48" s="275"/>
      <c r="L48" s="275"/>
      <c r="M48" s="275"/>
      <c r="N48" s="126"/>
      <c r="O48" s="125"/>
      <c r="P48" s="125"/>
      <c r="Q48" s="120"/>
      <c r="AV48" s="102"/>
    </row>
    <row r="49" spans="2:66" s="121" customFormat="1" ht="39.75" hidden="1" customHeight="1" x14ac:dyDescent="0.2">
      <c r="B49" s="127"/>
      <c r="C49" s="128" t="s">
        <v>79</v>
      </c>
      <c r="D49" s="128"/>
      <c r="E49" s="129" t="s">
        <v>112</v>
      </c>
      <c r="F49" s="130" t="s">
        <v>113</v>
      </c>
      <c r="G49" s="206"/>
      <c r="H49" s="206"/>
      <c r="I49" s="206"/>
      <c r="J49" s="206"/>
      <c r="K49" s="276"/>
      <c r="L49" s="276"/>
      <c r="M49" s="277"/>
      <c r="N49" s="128" t="s">
        <v>109</v>
      </c>
      <c r="O49" s="128" t="s">
        <v>114</v>
      </c>
      <c r="P49" s="133" t="s">
        <v>103</v>
      </c>
      <c r="Q49" s="134"/>
      <c r="AV49" s="102"/>
      <c r="AX49" s="1"/>
      <c r="BC49" s="1"/>
      <c r="BN49" s="1"/>
    </row>
    <row r="50" spans="2:66" ht="49.5" hidden="1" customHeight="1" x14ac:dyDescent="0.2">
      <c r="B50" s="117"/>
      <c r="C50" s="135" t="e">
        <f>#REF!</f>
        <v>#REF!</v>
      </c>
      <c r="D50" s="135"/>
      <c r="E50" s="136"/>
      <c r="F50" s="137"/>
      <c r="G50" s="207"/>
      <c r="H50" s="207"/>
      <c r="I50" s="207"/>
      <c r="J50" s="207"/>
      <c r="K50" s="278"/>
      <c r="L50" s="278"/>
      <c r="M50" s="279"/>
      <c r="N50" s="138"/>
      <c r="O50" s="139"/>
      <c r="P50" s="140"/>
      <c r="Q50" s="120"/>
      <c r="AV50" s="102"/>
    </row>
    <row r="51" spans="2:66" ht="49.5" hidden="1" customHeight="1" x14ac:dyDescent="0.2">
      <c r="B51" s="117"/>
      <c r="C51" s="135" t="e">
        <f>#REF!</f>
        <v>#REF!</v>
      </c>
      <c r="D51" s="135"/>
      <c r="E51" s="136"/>
      <c r="F51" s="137"/>
      <c r="G51" s="207"/>
      <c r="H51" s="207"/>
      <c r="I51" s="207"/>
      <c r="J51" s="207"/>
      <c r="K51" s="278"/>
      <c r="L51" s="278"/>
      <c r="M51" s="279"/>
      <c r="N51" s="138"/>
      <c r="O51" s="139"/>
      <c r="P51" s="140"/>
      <c r="Q51" s="120"/>
      <c r="AV51" s="102"/>
    </row>
    <row r="52" spans="2:66" ht="49.5" hidden="1" customHeight="1" x14ac:dyDescent="0.2">
      <c r="B52" s="117"/>
      <c r="C52" s="135" t="e">
        <f>#REF!</f>
        <v>#REF!</v>
      </c>
      <c r="D52" s="135"/>
      <c r="E52" s="136"/>
      <c r="F52" s="137"/>
      <c r="G52" s="207"/>
      <c r="H52" s="207"/>
      <c r="I52" s="207"/>
      <c r="J52" s="207"/>
      <c r="K52" s="278"/>
      <c r="L52" s="278"/>
      <c r="M52" s="279"/>
      <c r="N52" s="138"/>
      <c r="O52" s="139"/>
      <c r="P52" s="140"/>
      <c r="Q52" s="120"/>
      <c r="AV52" s="102"/>
    </row>
    <row r="53" spans="2:66" ht="49.5" hidden="1" customHeight="1" x14ac:dyDescent="0.2">
      <c r="B53" s="117"/>
      <c r="C53" s="135" t="e">
        <f>#REF!</f>
        <v>#REF!</v>
      </c>
      <c r="D53" s="135"/>
      <c r="E53" s="136"/>
      <c r="F53" s="137"/>
      <c r="G53" s="207"/>
      <c r="H53" s="207"/>
      <c r="I53" s="207"/>
      <c r="J53" s="207"/>
      <c r="K53" s="278"/>
      <c r="L53" s="278"/>
      <c r="M53" s="279"/>
      <c r="N53" s="138"/>
      <c r="O53" s="139"/>
      <c r="P53" s="140"/>
      <c r="Q53" s="120"/>
    </row>
    <row r="54" spans="2:66" ht="49.5" hidden="1" customHeight="1" x14ac:dyDescent="0.2">
      <c r="B54" s="117"/>
      <c r="C54" s="135" t="e">
        <f>#REF!</f>
        <v>#REF!</v>
      </c>
      <c r="D54" s="135"/>
      <c r="E54" s="136"/>
      <c r="F54" s="137"/>
      <c r="G54" s="207"/>
      <c r="H54" s="207"/>
      <c r="I54" s="207"/>
      <c r="J54" s="207"/>
      <c r="K54" s="278"/>
      <c r="L54" s="278"/>
      <c r="M54" s="279"/>
      <c r="N54" s="138"/>
      <c r="O54" s="139"/>
      <c r="P54" s="140"/>
      <c r="Q54" s="120"/>
    </row>
    <row r="55" spans="2:66" ht="49.5" hidden="1" customHeight="1" x14ac:dyDescent="0.2">
      <c r="B55" s="117"/>
      <c r="C55" s="135" t="e">
        <f>#REF!</f>
        <v>#REF!</v>
      </c>
      <c r="D55" s="135"/>
      <c r="E55" s="136"/>
      <c r="F55" s="137"/>
      <c r="G55" s="207"/>
      <c r="H55" s="207"/>
      <c r="I55" s="207"/>
      <c r="J55" s="207"/>
      <c r="K55" s="278"/>
      <c r="L55" s="278"/>
      <c r="M55" s="279"/>
      <c r="N55" s="138"/>
      <c r="O55" s="139"/>
      <c r="P55" s="140"/>
      <c r="Q55" s="120"/>
    </row>
    <row r="56" spans="2:66" ht="49.5" hidden="1" customHeight="1" x14ac:dyDescent="0.2">
      <c r="B56" s="117"/>
      <c r="C56" s="135" t="e">
        <f>#REF!</f>
        <v>#REF!</v>
      </c>
      <c r="D56" s="135"/>
      <c r="E56" s="136"/>
      <c r="F56" s="137"/>
      <c r="G56" s="207"/>
      <c r="H56" s="207"/>
      <c r="I56" s="207"/>
      <c r="J56" s="207"/>
      <c r="K56" s="278"/>
      <c r="L56" s="278"/>
      <c r="M56" s="279"/>
      <c r="N56" s="138"/>
      <c r="O56" s="139"/>
      <c r="P56" s="140"/>
      <c r="Q56" s="120"/>
    </row>
    <row r="57" spans="2:66" ht="49.5" hidden="1" customHeight="1" x14ac:dyDescent="0.2">
      <c r="B57" s="117"/>
      <c r="C57" s="135" t="e">
        <f>#REF!</f>
        <v>#REF!</v>
      </c>
      <c r="D57" s="135"/>
      <c r="E57" s="136"/>
      <c r="F57" s="137"/>
      <c r="G57" s="207"/>
      <c r="H57" s="207"/>
      <c r="I57" s="207"/>
      <c r="J57" s="207"/>
      <c r="K57" s="278"/>
      <c r="L57" s="278"/>
      <c r="M57" s="279"/>
      <c r="N57" s="138"/>
      <c r="O57" s="139"/>
      <c r="P57" s="140"/>
      <c r="Q57" s="120"/>
    </row>
    <row r="58" spans="2:66" ht="49.5" hidden="1" customHeight="1" x14ac:dyDescent="0.2">
      <c r="B58" s="117"/>
      <c r="C58" s="135" t="e">
        <f>#REF!</f>
        <v>#REF!</v>
      </c>
      <c r="D58" s="135"/>
      <c r="E58" s="136"/>
      <c r="F58" s="137"/>
      <c r="G58" s="207"/>
      <c r="H58" s="207"/>
      <c r="I58" s="207"/>
      <c r="J58" s="207"/>
      <c r="K58" s="278"/>
      <c r="L58" s="278"/>
      <c r="M58" s="279"/>
      <c r="N58" s="138"/>
      <c r="O58" s="139"/>
      <c r="P58" s="140"/>
      <c r="Q58" s="120"/>
    </row>
    <row r="59" spans="2:66" ht="49.5" hidden="1" customHeight="1" x14ac:dyDescent="0.2">
      <c r="B59" s="117"/>
      <c r="C59" s="135" t="e">
        <f>#REF!</f>
        <v>#REF!</v>
      </c>
      <c r="D59" s="135"/>
      <c r="E59" s="136"/>
      <c r="F59" s="137"/>
      <c r="G59" s="207"/>
      <c r="H59" s="207"/>
      <c r="I59" s="207"/>
      <c r="J59" s="207"/>
      <c r="K59" s="278"/>
      <c r="L59" s="278"/>
      <c r="M59" s="279"/>
      <c r="N59" s="138"/>
      <c r="O59" s="139"/>
      <c r="P59" s="140"/>
      <c r="Q59" s="120"/>
    </row>
    <row r="60" spans="2:66" ht="15" hidden="1" thickBot="1" x14ac:dyDescent="0.25">
      <c r="B60" s="155"/>
      <c r="C60" s="156"/>
      <c r="D60" s="156"/>
      <c r="E60" s="156"/>
      <c r="F60" s="156"/>
      <c r="G60" s="156"/>
      <c r="H60" s="156"/>
      <c r="I60" s="156"/>
      <c r="J60" s="156"/>
      <c r="K60" s="280"/>
      <c r="L60" s="280"/>
      <c r="M60" s="280"/>
      <c r="N60" s="156"/>
      <c r="O60" s="156"/>
      <c r="P60" s="157"/>
      <c r="Q60" s="158"/>
    </row>
    <row r="61" spans="2:66" ht="12.75" hidden="1" x14ac:dyDescent="0.2"/>
    <row r="62" spans="2:66" ht="12.75" hidden="1" x14ac:dyDescent="0.2"/>
    <row r="63" spans="2:66" ht="12.75" hidden="1" x14ac:dyDescent="0.2"/>
    <row r="64" spans="2:66" ht="12.75" hidden="1" x14ac:dyDescent="0.2"/>
    <row r="65" spans="2:36" ht="12.75" hidden="1" x14ac:dyDescent="0.2"/>
    <row r="66" spans="2:36" ht="12.75" hidden="1" x14ac:dyDescent="0.2"/>
    <row r="67" spans="2:36" ht="12.75" hidden="1" x14ac:dyDescent="0.2">
      <c r="N67" s="159"/>
      <c r="O67" s="159"/>
      <c r="P67" s="159"/>
      <c r="Q67" s="159"/>
      <c r="R67" s="159"/>
    </row>
    <row r="68" spans="2:36" ht="12.75" hidden="1" x14ac:dyDescent="0.2">
      <c r="N68" s="160"/>
      <c r="O68" s="161"/>
      <c r="P68" s="162"/>
      <c r="Q68" s="162"/>
      <c r="R68" s="162"/>
    </row>
    <row r="69" spans="2:36" ht="18.75" hidden="1" customHeight="1" x14ac:dyDescent="0.2">
      <c r="N69" s="160"/>
      <c r="O69" s="161"/>
      <c r="P69" s="162"/>
      <c r="Q69" s="162"/>
      <c r="R69" s="162"/>
      <c r="AJ69" s="2"/>
    </row>
    <row r="70" spans="2:36" ht="33" hidden="1" customHeight="1" x14ac:dyDescent="0.2">
      <c r="N70" s="160"/>
      <c r="O70" s="161"/>
      <c r="P70" s="162"/>
      <c r="Q70" s="162"/>
      <c r="R70" s="162"/>
    </row>
    <row r="71" spans="2:36" ht="15" hidden="1" customHeight="1" x14ac:dyDescent="0.2">
      <c r="N71" s="160"/>
      <c r="O71" s="161"/>
      <c r="P71" s="162"/>
      <c r="Q71" s="162"/>
      <c r="R71" s="162"/>
    </row>
    <row r="72" spans="2:36" ht="16.5" hidden="1" customHeight="1" x14ac:dyDescent="0.2">
      <c r="N72" s="160"/>
      <c r="O72" s="161"/>
      <c r="P72" s="162"/>
      <c r="Q72" s="162"/>
      <c r="R72" s="162"/>
    </row>
    <row r="73" spans="2:36" ht="12.75" hidden="1" x14ac:dyDescent="0.2">
      <c r="N73" s="160"/>
      <c r="O73" s="161"/>
      <c r="P73" s="162"/>
      <c r="Q73" s="162"/>
      <c r="R73" s="162"/>
    </row>
    <row r="74" spans="2:36" ht="29.25" hidden="1" customHeight="1" x14ac:dyDescent="0.2">
      <c r="N74" s="160"/>
      <c r="O74" s="161"/>
      <c r="P74" s="162"/>
      <c r="Q74" s="162"/>
      <c r="R74" s="162"/>
    </row>
    <row r="75" spans="2:36" s="104" customFormat="1" ht="39.75" hidden="1" customHeight="1" x14ac:dyDescent="0.2">
      <c r="B75" s="1"/>
      <c r="C75" s="1"/>
      <c r="D75" s="1"/>
      <c r="E75" s="1"/>
      <c r="F75" s="1"/>
      <c r="G75" s="1"/>
      <c r="H75" s="1"/>
      <c r="I75" s="1"/>
      <c r="J75" s="1"/>
      <c r="K75" s="257"/>
      <c r="L75" s="257"/>
      <c r="M75" s="271"/>
      <c r="N75" s="160"/>
      <c r="O75" s="161"/>
      <c r="P75" s="162"/>
      <c r="Q75" s="162"/>
      <c r="R75" s="162"/>
      <c r="AE75" s="1"/>
      <c r="AF75" s="1"/>
      <c r="AG75" s="1"/>
      <c r="AH75" s="1"/>
      <c r="AI75" s="1"/>
    </row>
    <row r="76" spans="2:36" ht="12.75" hidden="1" x14ac:dyDescent="0.2">
      <c r="N76" s="160"/>
      <c r="O76" s="161"/>
      <c r="P76" s="162"/>
      <c r="Q76" s="162"/>
      <c r="R76" s="162"/>
    </row>
    <row r="77" spans="2:36" ht="12.75" hidden="1" x14ac:dyDescent="0.2">
      <c r="N77" s="160"/>
      <c r="O77" s="161"/>
      <c r="P77" s="162"/>
      <c r="Q77" s="162"/>
      <c r="R77" s="162"/>
    </row>
    <row r="78" spans="2:36" ht="12.75" hidden="1" x14ac:dyDescent="0.2">
      <c r="N78" s="160"/>
      <c r="O78" s="161"/>
      <c r="P78" s="162"/>
      <c r="Q78" s="162"/>
      <c r="R78" s="162"/>
    </row>
    <row r="79" spans="2:36" ht="12.75" hidden="1" x14ac:dyDescent="0.2">
      <c r="N79" s="160"/>
      <c r="O79" s="161"/>
      <c r="P79" s="162"/>
      <c r="Q79" s="162"/>
      <c r="R79" s="162"/>
    </row>
    <row r="80" spans="2:36" ht="12.75" hidden="1" x14ac:dyDescent="0.2">
      <c r="N80" s="160"/>
      <c r="O80" s="161"/>
      <c r="P80" s="162"/>
      <c r="Q80" s="162"/>
      <c r="R80" s="162"/>
    </row>
    <row r="81" spans="13:35" ht="12.75" hidden="1" x14ac:dyDescent="0.2">
      <c r="N81" s="160"/>
      <c r="O81" s="161"/>
      <c r="P81" s="162"/>
      <c r="Q81" s="162"/>
      <c r="R81" s="162"/>
      <c r="AE81" s="121"/>
      <c r="AF81" s="121"/>
      <c r="AG81" s="121"/>
      <c r="AH81" s="121"/>
      <c r="AI81" s="121"/>
    </row>
    <row r="82" spans="13:35" ht="12.75" hidden="1" x14ac:dyDescent="0.2">
      <c r="N82" s="160"/>
      <c r="O82" s="161"/>
      <c r="P82" s="162"/>
      <c r="Q82" s="162"/>
      <c r="R82" s="162"/>
    </row>
    <row r="83" spans="13:35" ht="14.25" hidden="1" x14ac:dyDescent="0.2">
      <c r="N83" s="9"/>
      <c r="O83" s="9"/>
      <c r="P83" s="9"/>
      <c r="Q83" s="9"/>
      <c r="R83" s="9"/>
    </row>
    <row r="84" spans="13:35" ht="14.25" hidden="1" x14ac:dyDescent="0.2">
      <c r="N84" s="9"/>
      <c r="O84" s="9"/>
      <c r="P84" s="165"/>
      <c r="Q84" s="166"/>
      <c r="R84" s="166"/>
    </row>
    <row r="85" spans="13:35" ht="12.6" customHeight="1" x14ac:dyDescent="0.2"/>
    <row r="86" spans="13:35" ht="3.75" hidden="1" customHeight="1" x14ac:dyDescent="0.2"/>
    <row r="87" spans="13:35" ht="12.75" hidden="1" x14ac:dyDescent="0.2"/>
    <row r="88" spans="13:35" ht="4.5" hidden="1" customHeight="1" x14ac:dyDescent="0.2"/>
    <row r="89" spans="13:35" ht="12.6" customHeight="1" x14ac:dyDescent="0.2"/>
    <row r="90" spans="13:35" ht="12.75" hidden="1" x14ac:dyDescent="0.2">
      <c r="M90" s="257"/>
    </row>
    <row r="91" spans="13:35" ht="12.75" hidden="1" x14ac:dyDescent="0.2">
      <c r="M91" s="257"/>
    </row>
    <row r="92" spans="13:35" ht="17.25" hidden="1" customHeight="1" x14ac:dyDescent="0.2">
      <c r="M92" s="257"/>
    </row>
    <row r="93" spans="13:35" ht="17.25" hidden="1" customHeight="1" x14ac:dyDescent="0.2">
      <c r="M93" s="257"/>
    </row>
    <row r="94" spans="13:35" ht="17.25" hidden="1" customHeight="1" x14ac:dyDescent="0.2">
      <c r="M94" s="257"/>
    </row>
    <row r="95" spans="13:35" ht="18.75" hidden="1" customHeight="1" x14ac:dyDescent="0.2">
      <c r="M95" s="257"/>
    </row>
    <row r="96" spans="13:35" ht="12.75" hidden="1" x14ac:dyDescent="0.2">
      <c r="M96" s="257"/>
    </row>
    <row r="97" spans="13:13" ht="12.75" hidden="1" x14ac:dyDescent="0.2">
      <c r="M97" s="257"/>
    </row>
    <row r="98" spans="13:13" ht="12.75" hidden="1" x14ac:dyDescent="0.2">
      <c r="M98" s="257"/>
    </row>
    <row r="99" spans="13:13" ht="12.75" hidden="1" x14ac:dyDescent="0.2">
      <c r="M99" s="257"/>
    </row>
    <row r="100" spans="13:13" ht="12.75" hidden="1" x14ac:dyDescent="0.2">
      <c r="M100" s="257"/>
    </row>
    <row r="101" spans="13:13" ht="12.75" hidden="1" x14ac:dyDescent="0.2">
      <c r="M101" s="257"/>
    </row>
    <row r="102" spans="13:13" ht="12.75" hidden="1" x14ac:dyDescent="0.2">
      <c r="M102" s="257"/>
    </row>
    <row r="103" spans="13:13" ht="12.6" customHeight="1" x14ac:dyDescent="0.2"/>
    <row r="106" spans="13:13" ht="12.6" customHeight="1" x14ac:dyDescent="0.2"/>
    <row r="107" spans="13:13" ht="12.75" hidden="1" x14ac:dyDescent="0.2">
      <c r="M107" s="257"/>
    </row>
    <row r="108" spans="13:13" ht="112.5" hidden="1" customHeight="1" x14ac:dyDescent="0.2">
      <c r="M108" s="257"/>
    </row>
    <row r="109" spans="13:13" ht="12.75" hidden="1" x14ac:dyDescent="0.2">
      <c r="M109" s="257"/>
    </row>
    <row r="110" spans="13:13" ht="12.75" hidden="1" x14ac:dyDescent="0.2">
      <c r="M110" s="257"/>
    </row>
    <row r="111" spans="13:13" ht="12.75" hidden="1" x14ac:dyDescent="0.2">
      <c r="M111" s="257"/>
    </row>
    <row r="112" spans="13:13" ht="12.75" hidden="1" x14ac:dyDescent="0.2">
      <c r="M112" s="257"/>
    </row>
    <row r="113" spans="13:13" ht="12.75" hidden="1" x14ac:dyDescent="0.2">
      <c r="M113" s="257"/>
    </row>
    <row r="114" spans="13:13" ht="12.75" hidden="1" x14ac:dyDescent="0.2">
      <c r="M114" s="257"/>
    </row>
    <row r="115" spans="13:13" ht="12.75" hidden="1" x14ac:dyDescent="0.2">
      <c r="M115" s="257"/>
    </row>
    <row r="116" spans="13:13" ht="12.75" hidden="1" x14ac:dyDescent="0.2">
      <c r="M116" s="257"/>
    </row>
    <row r="117" spans="13:13" ht="12.75" hidden="1" x14ac:dyDescent="0.2">
      <c r="M117" s="257"/>
    </row>
    <row r="118" spans="13:13" ht="12.75" hidden="1" x14ac:dyDescent="0.2">
      <c r="M118" s="257"/>
    </row>
    <row r="119" spans="13:13" ht="12.75" hidden="1" x14ac:dyDescent="0.2">
      <c r="M119" s="257"/>
    </row>
  </sheetData>
  <mergeCells count="10">
    <mergeCell ref="C7:E7"/>
    <mergeCell ref="C9:F9"/>
    <mergeCell ref="C10:E10"/>
    <mergeCell ref="C13:E13"/>
    <mergeCell ref="C15:N15"/>
    <mergeCell ref="C16:N16"/>
    <mergeCell ref="O16:P16"/>
    <mergeCell ref="C11:E11"/>
    <mergeCell ref="M11:N12"/>
    <mergeCell ref="C12:E12"/>
  </mergeCells>
  <phoneticPr fontId="48" type="noConversion"/>
  <dataValidations count="3">
    <dataValidation type="date" operator="equal" allowBlank="1" showInputMessage="1" showErrorMessage="1" error="Date must be today's date._x000a_Enter as DD/MM/YYYY" sqref="M7" xr:uid="{7257E4B3-5E11-4BB4-9E6A-99126BD41AA4}">
      <formula1>#REF!</formula1>
    </dataValidation>
    <dataValidation type="list" allowBlank="1" showInputMessage="1" showErrorMessage="1" sqref="P50:P59" xr:uid="{CC585630-8B4C-491A-97C4-6E8A93019D82}">
      <formula1>#REF!</formula1>
    </dataValidation>
    <dataValidation operator="greaterThan" allowBlank="1" showInputMessage="1" showErrorMessage="1" sqref="N50:O59 C50:L59" xr:uid="{50E4582F-6688-4042-BF1B-B01B9E026612}"/>
  </dataValidations>
  <pageMargins left="0.7" right="0.7" top="0.75" bottom="0.75" header="0.3" footer="0.3"/>
  <pageSetup paperSize="9" orientation="portrait" verticalDpi="0" r:id="rId1"/>
  <headerFooter>
    <oddHeader>&amp;C&amp;"Calibri"&amp;8&amp;K737373KCOM Commercial in Confidence&amp;1#</oddHead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559CAEA-11E6-4C1B-B9E3-3A5899DAA1D1}">
          <x14:formula1>
            <xm:f>'Price List'!$J$22:$J$25</xm:f>
          </x14:formula1>
          <xm:sqref>I18:I37</xm:sqref>
        </x14:dataValidation>
        <x14:dataValidation type="list" allowBlank="1" showInputMessage="1" showErrorMessage="1" xr:uid="{A27FEF56-8618-4CA8-AD50-BDFD132C08C9}">
          <x14:formula1>
            <xm:f>'Price List'!$H$22:$H$27</xm:f>
          </x14:formula1>
          <xm:sqref>D18:D37</xm:sqref>
        </x14:dataValidation>
        <x14:dataValidation type="list" allowBlank="1" showInputMessage="1" showErrorMessage="1" xr:uid="{FE6808DA-174F-4433-9CC2-4BB41F25F229}">
          <x14:formula1>
            <xm:f>'Price List'!$A$41:$A$50</xm:f>
          </x14:formula1>
          <xm:sqref>N18:N37 E18:E37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A1E66-F7CE-4298-B68B-AAF4F1A8887B}">
  <dimension ref="A1:S80"/>
  <sheetViews>
    <sheetView topLeftCell="A32" workbookViewId="0">
      <selection activeCell="P47" sqref="P47"/>
    </sheetView>
  </sheetViews>
  <sheetFormatPr defaultRowHeight="15" x14ac:dyDescent="0.25"/>
  <cols>
    <col min="1" max="1" width="35.42578125" customWidth="1"/>
    <col min="2" max="2" width="16.7109375" customWidth="1"/>
    <col min="3" max="3" width="11.7109375" customWidth="1"/>
    <col min="6" max="6" width="11.28515625" customWidth="1"/>
    <col min="8" max="14" width="8.7109375" customWidth="1"/>
    <col min="17" max="17" width="9.85546875" customWidth="1"/>
  </cols>
  <sheetData>
    <row r="1" spans="1:10" ht="23.25" x14ac:dyDescent="0.25">
      <c r="A1" s="175" t="s">
        <v>137</v>
      </c>
    </row>
    <row r="3" spans="1:10" x14ac:dyDescent="0.25">
      <c r="A3" s="202" t="s">
        <v>138</v>
      </c>
    </row>
    <row r="4" spans="1:10" ht="15.75" thickBot="1" x14ac:dyDescent="0.3">
      <c r="A4" s="177"/>
    </row>
    <row r="5" spans="1:10" ht="24" x14ac:dyDescent="0.25">
      <c r="A5" s="338" t="s">
        <v>139</v>
      </c>
      <c r="B5" s="212" t="s">
        <v>140</v>
      </c>
    </row>
    <row r="6" spans="1:10" ht="15.75" thickBot="1" x14ac:dyDescent="0.3">
      <c r="A6" s="340"/>
      <c r="B6" s="210" t="s">
        <v>141</v>
      </c>
    </row>
    <row r="7" spans="1:10" ht="15.75" thickBot="1" x14ac:dyDescent="0.3">
      <c r="A7" s="200" t="s">
        <v>22</v>
      </c>
      <c r="B7" s="182">
        <v>0</v>
      </c>
      <c r="C7" t="s">
        <v>142</v>
      </c>
    </row>
    <row r="8" spans="1:10" ht="15.75" thickBot="1" x14ac:dyDescent="0.3">
      <c r="A8" s="201" t="s">
        <v>23</v>
      </c>
      <c r="B8" s="182">
        <v>2.99</v>
      </c>
      <c r="C8" t="s">
        <v>143</v>
      </c>
    </row>
    <row r="9" spans="1:10" ht="15.75" thickBot="1" x14ac:dyDescent="0.3">
      <c r="A9" s="284" t="s">
        <v>220</v>
      </c>
      <c r="B9" s="282">
        <v>8.81</v>
      </c>
      <c r="C9" s="281" t="s">
        <v>144</v>
      </c>
      <c r="D9" s="281"/>
      <c r="E9" s="281"/>
      <c r="F9" s="281"/>
      <c r="G9" s="281"/>
      <c r="H9" s="281"/>
      <c r="I9" s="281"/>
      <c r="J9" s="281"/>
    </row>
    <row r="10" spans="1:10" ht="15.75" thickBot="1" x14ac:dyDescent="0.3">
      <c r="A10" s="200" t="s">
        <v>26</v>
      </c>
      <c r="B10" s="182">
        <v>0</v>
      </c>
      <c r="C10" t="s">
        <v>145</v>
      </c>
    </row>
    <row r="12" spans="1:10" x14ac:dyDescent="0.25">
      <c r="A12" s="202" t="s">
        <v>146</v>
      </c>
    </row>
    <row r="13" spans="1:10" ht="15.75" thickBot="1" x14ac:dyDescent="0.3">
      <c r="A13" s="177"/>
    </row>
    <row r="14" spans="1:10" x14ac:dyDescent="0.25">
      <c r="A14" s="341" t="s">
        <v>147</v>
      </c>
      <c r="B14" s="178" t="s">
        <v>148</v>
      </c>
    </row>
    <row r="15" spans="1:10" ht="15.75" thickBot="1" x14ac:dyDescent="0.3">
      <c r="A15" s="342"/>
      <c r="B15" s="179" t="s">
        <v>141</v>
      </c>
    </row>
    <row r="16" spans="1:10" ht="15.75" thickBot="1" x14ac:dyDescent="0.3">
      <c r="A16" s="184" t="s">
        <v>217</v>
      </c>
      <c r="B16" s="182">
        <v>5.82</v>
      </c>
      <c r="C16" t="s">
        <v>149</v>
      </c>
    </row>
    <row r="17" spans="1:17" ht="26.1" customHeight="1" thickBot="1" x14ac:dyDescent="0.3">
      <c r="A17" s="184" t="s">
        <v>25</v>
      </c>
      <c r="B17" s="182">
        <v>5.82</v>
      </c>
      <c r="C17" t="s">
        <v>150</v>
      </c>
    </row>
    <row r="18" spans="1:17" ht="15.75" thickBot="1" x14ac:dyDescent="0.3">
      <c r="A18" s="184" t="s">
        <v>216</v>
      </c>
      <c r="B18" s="182">
        <v>5.82</v>
      </c>
      <c r="C18" t="s">
        <v>151</v>
      </c>
    </row>
    <row r="19" spans="1:17" ht="15.75" thickBot="1" x14ac:dyDescent="0.3">
      <c r="A19" s="184"/>
      <c r="B19" s="182">
        <v>5.82</v>
      </c>
      <c r="C19" t="s">
        <v>152</v>
      </c>
    </row>
    <row r="20" spans="1:17" ht="15.75" thickBot="1" x14ac:dyDescent="0.3">
      <c r="A20" s="184"/>
      <c r="B20" s="182">
        <v>5.82</v>
      </c>
      <c r="C20" t="s">
        <v>153</v>
      </c>
    </row>
    <row r="21" spans="1:17" x14ac:dyDescent="0.25">
      <c r="A21" s="187"/>
      <c r="B21" s="222"/>
      <c r="C21" s="187"/>
      <c r="D21" s="187"/>
      <c r="E21" s="249" t="s">
        <v>154</v>
      </c>
      <c r="F21" s="249"/>
      <c r="G21" s="249"/>
      <c r="H21" s="250" t="s">
        <v>155</v>
      </c>
      <c r="I21" s="249"/>
      <c r="J21" s="249"/>
      <c r="K21" s="249"/>
    </row>
    <row r="22" spans="1:17" x14ac:dyDescent="0.25">
      <c r="A22" s="187"/>
      <c r="B22" s="222" t="s">
        <v>156</v>
      </c>
      <c r="C22" s="187" t="s">
        <v>157</v>
      </c>
      <c r="D22" s="187" t="s">
        <v>158</v>
      </c>
      <c r="E22" s="249" t="s">
        <v>90</v>
      </c>
      <c r="F22" s="249">
        <v>4</v>
      </c>
      <c r="G22" s="249"/>
      <c r="H22" s="249" t="s">
        <v>22</v>
      </c>
      <c r="I22" s="249"/>
      <c r="J22" s="249" t="s">
        <v>159</v>
      </c>
      <c r="K22" s="249"/>
      <c r="P22" t="s">
        <v>221</v>
      </c>
    </row>
    <row r="23" spans="1:17" x14ac:dyDescent="0.25">
      <c r="A23" s="220" t="s">
        <v>94</v>
      </c>
      <c r="B23" s="223">
        <v>607.36</v>
      </c>
      <c r="C23" s="223">
        <v>8</v>
      </c>
      <c r="D23" s="187" t="s">
        <v>160</v>
      </c>
      <c r="E23" s="249" t="s">
        <v>161</v>
      </c>
      <c r="F23" s="249">
        <v>6</v>
      </c>
      <c r="G23" s="249"/>
      <c r="H23" s="249" t="s">
        <v>23</v>
      </c>
      <c r="I23" s="249"/>
      <c r="J23" s="249" t="s">
        <v>162</v>
      </c>
      <c r="K23" s="249"/>
      <c r="P23" s="223">
        <v>546</v>
      </c>
      <c r="Q23" s="223">
        <v>8</v>
      </c>
    </row>
    <row r="24" spans="1:17" x14ac:dyDescent="0.25">
      <c r="A24" s="220" t="s">
        <v>19</v>
      </c>
      <c r="B24" s="223">
        <v>500</v>
      </c>
      <c r="C24" s="223">
        <v>8</v>
      </c>
      <c r="D24" s="343" t="s">
        <v>163</v>
      </c>
      <c r="E24" s="249" t="s">
        <v>164</v>
      </c>
      <c r="F24" s="249">
        <v>12</v>
      </c>
      <c r="G24" s="249"/>
      <c r="H24" s="249" t="s">
        <v>217</v>
      </c>
      <c r="I24" s="249"/>
      <c r="J24" s="249" t="s">
        <v>165</v>
      </c>
      <c r="K24" s="249"/>
      <c r="P24" s="223">
        <v>500</v>
      </c>
      <c r="Q24" s="223">
        <v>8</v>
      </c>
    </row>
    <row r="25" spans="1:17" x14ac:dyDescent="0.25">
      <c r="A25" s="220" t="s">
        <v>20</v>
      </c>
      <c r="B25" s="223">
        <v>6000</v>
      </c>
      <c r="C25" s="223">
        <v>6510</v>
      </c>
      <c r="D25" s="344"/>
      <c r="E25" s="249" t="s">
        <v>166</v>
      </c>
      <c r="F25" s="249">
        <v>9</v>
      </c>
      <c r="G25" s="249"/>
      <c r="H25" s="249" t="s">
        <v>25</v>
      </c>
      <c r="I25" s="249"/>
      <c r="J25" s="249" t="s">
        <v>167</v>
      </c>
      <c r="K25" s="249"/>
      <c r="P25" s="223">
        <v>5441</v>
      </c>
      <c r="Q25" s="223">
        <v>12100</v>
      </c>
    </row>
    <row r="26" spans="1:17" x14ac:dyDescent="0.25">
      <c r="A26" s="221"/>
      <c r="B26" s="222"/>
      <c r="C26" s="222"/>
      <c r="D26" s="187"/>
      <c r="E26" s="249" t="s">
        <v>168</v>
      </c>
      <c r="F26" s="249">
        <v>6</v>
      </c>
      <c r="G26" s="249"/>
      <c r="H26" s="249" t="s">
        <v>26</v>
      </c>
      <c r="I26" s="249"/>
      <c r="J26" s="249"/>
      <c r="K26" s="249"/>
    </row>
    <row r="27" spans="1:17" ht="15.75" thickBot="1" x14ac:dyDescent="0.3">
      <c r="A27" s="226" t="s">
        <v>169</v>
      </c>
      <c r="B27" s="227">
        <v>6.51</v>
      </c>
      <c r="C27" s="228" t="s">
        <v>170</v>
      </c>
      <c r="D27" s="229" t="s">
        <v>171</v>
      </c>
      <c r="E27" s="229"/>
      <c r="F27" s="229"/>
      <c r="G27" s="229"/>
      <c r="H27" s="249" t="s">
        <v>216</v>
      </c>
      <c r="I27" s="249"/>
      <c r="J27" s="249"/>
      <c r="K27" s="249"/>
      <c r="P27" s="223">
        <v>5.82</v>
      </c>
      <c r="Q27" s="223" t="s">
        <v>170</v>
      </c>
    </row>
    <row r="28" spans="1:17" ht="24.75" thickBot="1" x14ac:dyDescent="0.3">
      <c r="A28" s="226" t="s">
        <v>172</v>
      </c>
      <c r="B28" s="227">
        <v>6.51</v>
      </c>
      <c r="C28" s="228" t="s">
        <v>170</v>
      </c>
      <c r="D28" s="229"/>
      <c r="E28" s="229"/>
      <c r="F28" s="229"/>
      <c r="G28" s="229"/>
      <c r="P28" s="223">
        <v>5.82</v>
      </c>
      <c r="Q28" s="223" t="s">
        <v>170</v>
      </c>
    </row>
    <row r="34" spans="1:19" ht="18" x14ac:dyDescent="0.25">
      <c r="A34" s="176" t="s">
        <v>173</v>
      </c>
    </row>
    <row r="35" spans="1:19" ht="70.5" customHeight="1" thickBot="1" x14ac:dyDescent="0.3"/>
    <row r="36" spans="1:19" ht="42.4" customHeight="1" x14ac:dyDescent="0.25">
      <c r="A36" s="211" t="s">
        <v>35</v>
      </c>
      <c r="B36" s="347" t="s">
        <v>174</v>
      </c>
      <c r="C36" s="348"/>
      <c r="D36" s="347" t="s">
        <v>175</v>
      </c>
      <c r="E36" s="348"/>
      <c r="F36" s="338"/>
      <c r="K36" s="357" t="s">
        <v>35</v>
      </c>
      <c r="L36" s="294" t="s">
        <v>227</v>
      </c>
      <c r="M36" s="294" t="s">
        <v>229</v>
      </c>
      <c r="N36" s="360" t="s">
        <v>176</v>
      </c>
      <c r="O36" s="360" t="s">
        <v>189</v>
      </c>
      <c r="P36" s="351" t="s">
        <v>230</v>
      </c>
      <c r="Q36" s="352"/>
      <c r="R36" s="351" t="s">
        <v>174</v>
      </c>
      <c r="S36" s="352"/>
    </row>
    <row r="37" spans="1:19" ht="14.65" customHeight="1" x14ac:dyDescent="0.25">
      <c r="A37" s="213"/>
      <c r="B37" s="349" t="s">
        <v>177</v>
      </c>
      <c r="C37" s="350"/>
      <c r="D37" s="349" t="s">
        <v>178</v>
      </c>
      <c r="E37" s="350"/>
      <c r="F37" s="339"/>
      <c r="K37" s="358"/>
      <c r="L37" s="295" t="s">
        <v>228</v>
      </c>
      <c r="M37" s="295" t="s">
        <v>228</v>
      </c>
      <c r="N37" s="361"/>
      <c r="O37" s="361"/>
      <c r="P37" s="353" t="s">
        <v>178</v>
      </c>
      <c r="Q37" s="354"/>
      <c r="R37" s="353" t="s">
        <v>177</v>
      </c>
      <c r="S37" s="354"/>
    </row>
    <row r="38" spans="1:19" ht="15" customHeight="1" thickBot="1" x14ac:dyDescent="0.3">
      <c r="A38" s="213"/>
      <c r="B38" s="214" t="s">
        <v>141</v>
      </c>
      <c r="C38" s="210"/>
      <c r="D38" s="214" t="s">
        <v>141</v>
      </c>
      <c r="E38" s="210"/>
      <c r="F38" s="339"/>
      <c r="K38" s="358"/>
      <c r="L38" s="296"/>
      <c r="M38" s="296"/>
      <c r="N38" s="361"/>
      <c r="O38" s="361"/>
      <c r="P38" s="355" t="s">
        <v>141</v>
      </c>
      <c r="Q38" s="356"/>
      <c r="R38" s="355" t="s">
        <v>141</v>
      </c>
      <c r="S38" s="356"/>
    </row>
    <row r="39" spans="1:19" ht="28.5" customHeight="1" thickBot="1" x14ac:dyDescent="0.3">
      <c r="A39" s="215"/>
      <c r="B39" s="210" t="s">
        <v>165</v>
      </c>
      <c r="C39" s="210" t="s">
        <v>167</v>
      </c>
      <c r="D39" s="210" t="s">
        <v>159</v>
      </c>
      <c r="E39" s="210" t="s">
        <v>162</v>
      </c>
      <c r="F39" s="340"/>
      <c r="G39" s="209"/>
      <c r="K39" s="359"/>
      <c r="L39" s="297"/>
      <c r="M39" s="297"/>
      <c r="N39" s="362"/>
      <c r="O39" s="362"/>
      <c r="P39" s="298" t="s">
        <v>231</v>
      </c>
      <c r="Q39" s="298" t="s">
        <v>232</v>
      </c>
      <c r="R39" s="298" t="s">
        <v>231</v>
      </c>
      <c r="S39" s="298" t="s">
        <v>232</v>
      </c>
    </row>
    <row r="40" spans="1:19" ht="28.5" customHeight="1" thickBot="1" x14ac:dyDescent="0.3">
      <c r="A40" s="215" t="s">
        <v>179</v>
      </c>
      <c r="B40" s="210">
        <f>COLUMN(B39)</f>
        <v>2</v>
      </c>
      <c r="C40" s="210">
        <f>COLUMN(C39)</f>
        <v>3</v>
      </c>
      <c r="D40" s="210">
        <f>COLUMN(D39)</f>
        <v>4</v>
      </c>
      <c r="E40" s="210">
        <f>COLUMN(E39)</f>
        <v>5</v>
      </c>
      <c r="F40" s="210"/>
      <c r="K40" s="299" t="s">
        <v>226</v>
      </c>
      <c r="L40" s="300" t="s">
        <v>233</v>
      </c>
      <c r="M40" s="300"/>
      <c r="N40" s="301">
        <v>45663</v>
      </c>
      <c r="O40" s="300"/>
      <c r="P40" s="302">
        <v>6.13</v>
      </c>
      <c r="Q40" s="302">
        <v>9.23</v>
      </c>
      <c r="R40" s="302">
        <v>14.12</v>
      </c>
      <c r="S40" s="302">
        <v>17.22</v>
      </c>
    </row>
    <row r="41" spans="1:19" ht="28.5" customHeight="1" thickBot="1" x14ac:dyDescent="0.3">
      <c r="A41" s="225" t="s">
        <v>226</v>
      </c>
      <c r="B41" s="182">
        <v>14.12</v>
      </c>
      <c r="C41" s="182">
        <v>17.22</v>
      </c>
      <c r="D41" s="182">
        <v>6.13</v>
      </c>
      <c r="E41" s="182">
        <v>9.23</v>
      </c>
      <c r="F41" s="181"/>
      <c r="K41" s="303"/>
      <c r="L41" s="303"/>
      <c r="M41" s="303"/>
      <c r="N41" s="303"/>
      <c r="O41" s="303"/>
      <c r="P41" s="303"/>
      <c r="Q41" s="303"/>
      <c r="R41" s="303"/>
      <c r="S41" s="303"/>
    </row>
    <row r="42" spans="1:19" ht="28.5" customHeight="1" thickBot="1" x14ac:dyDescent="0.3">
      <c r="A42" s="225" t="s">
        <v>234</v>
      </c>
      <c r="B42" s="182">
        <v>15.93</v>
      </c>
      <c r="C42" s="182">
        <v>19.03</v>
      </c>
      <c r="D42" s="182" t="s">
        <v>218</v>
      </c>
      <c r="E42" s="182" t="s">
        <v>219</v>
      </c>
      <c r="F42" s="181"/>
      <c r="G42" s="180"/>
      <c r="K42" s="299" t="s">
        <v>234</v>
      </c>
      <c r="L42" s="300" t="s">
        <v>235</v>
      </c>
      <c r="M42" s="300"/>
      <c r="N42" s="301">
        <v>45663</v>
      </c>
      <c r="O42" s="300"/>
      <c r="P42" s="302">
        <v>7.94</v>
      </c>
      <c r="Q42" s="302">
        <v>11.04</v>
      </c>
      <c r="R42" s="302">
        <v>15.93</v>
      </c>
      <c r="S42" s="302">
        <v>19.03</v>
      </c>
    </row>
    <row r="43" spans="1:19" ht="28.5" customHeight="1" thickBot="1" x14ac:dyDescent="0.3">
      <c r="A43" s="225" t="s">
        <v>236</v>
      </c>
      <c r="B43" s="182">
        <v>16.989999999999998</v>
      </c>
      <c r="C43" s="182">
        <v>20.09</v>
      </c>
      <c r="D43" s="182">
        <v>9</v>
      </c>
      <c r="E43" s="182">
        <v>12.1</v>
      </c>
      <c r="F43" s="181"/>
      <c r="K43" s="299" t="s">
        <v>240</v>
      </c>
      <c r="L43" s="300" t="s">
        <v>237</v>
      </c>
      <c r="M43" s="300"/>
      <c r="N43" s="301">
        <v>45663</v>
      </c>
      <c r="O43" s="300"/>
      <c r="P43" s="302">
        <v>9</v>
      </c>
      <c r="Q43" s="302">
        <v>12.1</v>
      </c>
      <c r="R43" s="302">
        <v>16.989999999999998</v>
      </c>
      <c r="S43" s="302">
        <v>20.09</v>
      </c>
    </row>
    <row r="44" spans="1:19" ht="28.5" customHeight="1" thickBot="1" x14ac:dyDescent="0.3">
      <c r="A44" s="225" t="s">
        <v>238</v>
      </c>
      <c r="B44" s="182">
        <v>17.96</v>
      </c>
      <c r="C44" s="182">
        <v>21.06</v>
      </c>
      <c r="D44" s="182">
        <v>9.9700000000000006</v>
      </c>
      <c r="E44" s="182">
        <v>13.07</v>
      </c>
      <c r="F44" s="181"/>
      <c r="K44" s="299" t="s">
        <v>242</v>
      </c>
      <c r="L44" s="300" t="s">
        <v>239</v>
      </c>
      <c r="M44" s="300" t="s">
        <v>170</v>
      </c>
      <c r="N44" s="301">
        <v>45663</v>
      </c>
      <c r="O44" s="300"/>
      <c r="P44" s="304">
        <v>9.9700000000000006</v>
      </c>
      <c r="Q44" s="304">
        <v>13.07</v>
      </c>
      <c r="R44" s="304">
        <v>17.96</v>
      </c>
      <c r="S44" s="304">
        <v>21.06</v>
      </c>
    </row>
    <row r="45" spans="1:19" ht="28.5" customHeight="1" thickBot="1" x14ac:dyDescent="0.3">
      <c r="A45" s="225" t="s">
        <v>240</v>
      </c>
      <c r="B45" s="182">
        <v>19.89</v>
      </c>
      <c r="C45" s="182">
        <v>22.99</v>
      </c>
      <c r="D45" s="182">
        <v>11.9</v>
      </c>
      <c r="E45" s="182">
        <v>15</v>
      </c>
      <c r="F45" s="181"/>
      <c r="K45" s="299" t="s">
        <v>246</v>
      </c>
      <c r="L45" s="300" t="s">
        <v>241</v>
      </c>
      <c r="M45" s="300" t="s">
        <v>170</v>
      </c>
      <c r="N45" s="301">
        <v>45663</v>
      </c>
      <c r="O45" s="300"/>
      <c r="P45" s="304">
        <v>11.9</v>
      </c>
      <c r="Q45" s="304">
        <v>15</v>
      </c>
      <c r="R45" s="304">
        <v>19.89</v>
      </c>
      <c r="S45" s="304">
        <v>22.99</v>
      </c>
    </row>
    <row r="46" spans="1:19" ht="28.5" customHeight="1" thickBot="1" x14ac:dyDescent="0.3">
      <c r="A46" s="225" t="s">
        <v>242</v>
      </c>
      <c r="B46" s="182">
        <v>20.93</v>
      </c>
      <c r="C46" s="182">
        <v>24.03</v>
      </c>
      <c r="D46" s="182">
        <v>12.94</v>
      </c>
      <c r="E46" s="182">
        <v>16.04</v>
      </c>
      <c r="F46" s="181"/>
      <c r="K46" s="303"/>
      <c r="L46" s="300" t="s">
        <v>243</v>
      </c>
      <c r="M46" s="300" t="s">
        <v>170</v>
      </c>
      <c r="N46" s="301">
        <v>45663</v>
      </c>
      <c r="O46" s="300"/>
      <c r="P46" s="304">
        <v>13.98</v>
      </c>
      <c r="Q46" s="304">
        <v>17.079999999999998</v>
      </c>
      <c r="R46" s="304">
        <v>21.97</v>
      </c>
      <c r="S46" s="304">
        <v>25.07</v>
      </c>
    </row>
    <row r="47" spans="1:19" ht="28.5" customHeight="1" thickBot="1" x14ac:dyDescent="0.3">
      <c r="A47" s="225" t="s">
        <v>244</v>
      </c>
      <c r="B47" s="182">
        <v>23.23</v>
      </c>
      <c r="C47" s="182">
        <v>26.33</v>
      </c>
      <c r="D47" s="182">
        <v>15.24</v>
      </c>
      <c r="E47" s="182">
        <v>18.34</v>
      </c>
      <c r="F47" s="181"/>
      <c r="K47" s="303"/>
      <c r="L47" s="300" t="s">
        <v>245</v>
      </c>
      <c r="M47" s="300" t="s">
        <v>170</v>
      </c>
      <c r="N47" s="301">
        <v>45663</v>
      </c>
      <c r="O47" s="300"/>
      <c r="P47" s="304">
        <v>15.24</v>
      </c>
      <c r="Q47" s="304">
        <v>18.34</v>
      </c>
      <c r="R47" s="304">
        <v>23.23</v>
      </c>
      <c r="S47" s="304">
        <v>26.33</v>
      </c>
    </row>
    <row r="48" spans="1:19" ht="28.5" customHeight="1" thickBot="1" x14ac:dyDescent="0.3">
      <c r="A48" s="225" t="s">
        <v>246</v>
      </c>
      <c r="B48" s="182">
        <v>23.59</v>
      </c>
      <c r="C48" s="182">
        <v>26.69</v>
      </c>
      <c r="D48" s="182">
        <v>15.6</v>
      </c>
      <c r="E48" s="182">
        <v>18.7</v>
      </c>
      <c r="F48" s="181"/>
      <c r="K48" s="303"/>
      <c r="L48" s="300" t="s">
        <v>247</v>
      </c>
      <c r="M48" s="300" t="s">
        <v>170</v>
      </c>
      <c r="N48" s="301">
        <v>45663</v>
      </c>
      <c r="O48" s="300"/>
      <c r="P48" s="304">
        <v>15.6</v>
      </c>
      <c r="Q48" s="304">
        <v>18.7</v>
      </c>
      <c r="R48" s="304">
        <v>23.59</v>
      </c>
      <c r="S48" s="304">
        <v>26.69</v>
      </c>
    </row>
    <row r="49" spans="1:19" ht="28.5" customHeight="1" thickBot="1" x14ac:dyDescent="0.3">
      <c r="A49" s="225" t="s">
        <v>250</v>
      </c>
      <c r="B49" s="182">
        <v>25.22</v>
      </c>
      <c r="C49" s="182">
        <v>28.32</v>
      </c>
      <c r="D49" s="182">
        <v>17.23</v>
      </c>
      <c r="E49" s="182">
        <v>20.329999999999998</v>
      </c>
      <c r="F49" s="181"/>
      <c r="K49" s="303"/>
      <c r="L49" s="300" t="s">
        <v>248</v>
      </c>
      <c r="M49" s="300" t="s">
        <v>170</v>
      </c>
      <c r="N49" s="301">
        <v>45663</v>
      </c>
      <c r="O49" s="300"/>
      <c r="P49" s="304">
        <v>17.23</v>
      </c>
      <c r="Q49" s="304">
        <v>20.329999999999998</v>
      </c>
      <c r="R49" s="304">
        <v>25.22</v>
      </c>
      <c r="S49" s="304">
        <v>28.32</v>
      </c>
    </row>
    <row r="50" spans="1:19" ht="28.5" customHeight="1" thickBot="1" x14ac:dyDescent="0.3">
      <c r="A50" s="225" t="s">
        <v>251</v>
      </c>
      <c r="B50" s="182">
        <v>25.94</v>
      </c>
      <c r="C50" s="182">
        <v>29.04</v>
      </c>
      <c r="D50" s="182">
        <v>17.95</v>
      </c>
      <c r="E50" s="182">
        <v>21.05</v>
      </c>
      <c r="F50" s="181"/>
      <c r="K50" s="303"/>
      <c r="L50" s="300" t="s">
        <v>249</v>
      </c>
      <c r="M50" s="300" t="s">
        <v>170</v>
      </c>
      <c r="N50" s="301">
        <v>45663</v>
      </c>
      <c r="O50" s="300"/>
      <c r="P50" s="304">
        <v>17.95</v>
      </c>
      <c r="Q50" s="304">
        <v>21.05</v>
      </c>
      <c r="R50" s="304">
        <v>25.94</v>
      </c>
      <c r="S50" s="304">
        <v>29.04</v>
      </c>
    </row>
    <row r="52" spans="1:19" ht="28.5" customHeight="1" x14ac:dyDescent="0.25"/>
    <row r="53" spans="1:19" ht="28.5" customHeight="1" x14ac:dyDescent="0.25">
      <c r="A53" s="232" t="s">
        <v>180</v>
      </c>
    </row>
    <row r="54" spans="1:19" ht="28.5" customHeight="1" x14ac:dyDescent="0.25">
      <c r="A54" s="176" t="s">
        <v>181</v>
      </c>
    </row>
    <row r="55" spans="1:19" ht="28.5" x14ac:dyDescent="0.25">
      <c r="A55" s="197" t="s">
        <v>182</v>
      </c>
    </row>
    <row r="56" spans="1:19" x14ac:dyDescent="0.25">
      <c r="A56" s="219" t="s">
        <v>183</v>
      </c>
    </row>
    <row r="57" spans="1:19" x14ac:dyDescent="0.25">
      <c r="A57" s="219" t="s">
        <v>184</v>
      </c>
    </row>
    <row r="58" spans="1:19" ht="28.5" customHeight="1" x14ac:dyDescent="0.25">
      <c r="A58" s="219" t="s">
        <v>185</v>
      </c>
    </row>
    <row r="59" spans="1:19" x14ac:dyDescent="0.25">
      <c r="A59" s="202" t="s">
        <v>186</v>
      </c>
    </row>
    <row r="60" spans="1:19" ht="28.5" customHeight="1" x14ac:dyDescent="0.25">
      <c r="A60" s="219" t="s">
        <v>187</v>
      </c>
    </row>
    <row r="61" spans="1:19" ht="15.75" thickBot="1" x14ac:dyDescent="0.3">
      <c r="A61" s="183"/>
    </row>
    <row r="62" spans="1:19" ht="42" customHeight="1" x14ac:dyDescent="0.25">
      <c r="A62" s="345" t="s">
        <v>188</v>
      </c>
      <c r="B62" s="345" t="s">
        <v>176</v>
      </c>
      <c r="C62" s="345" t="s">
        <v>189</v>
      </c>
      <c r="D62" s="216" t="s">
        <v>190</v>
      </c>
      <c r="E62" s="233" t="s">
        <v>191</v>
      </c>
      <c r="F62" s="216" t="s">
        <v>192</v>
      </c>
      <c r="G62" s="216" t="s">
        <v>193</v>
      </c>
    </row>
    <row r="63" spans="1:19" ht="15.75" thickBot="1" x14ac:dyDescent="0.3">
      <c r="A63" s="346"/>
      <c r="B63" s="346"/>
      <c r="C63" s="346"/>
      <c r="D63" s="218"/>
      <c r="E63" s="217" t="s">
        <v>141</v>
      </c>
      <c r="F63" s="218"/>
      <c r="G63" s="218"/>
    </row>
    <row r="64" spans="1:19" ht="28.5" customHeight="1" thickBot="1" x14ac:dyDescent="0.3">
      <c r="A64" s="230" t="s">
        <v>194</v>
      </c>
      <c r="B64" s="181">
        <v>43586</v>
      </c>
      <c r="C64" s="224"/>
      <c r="D64" s="182">
        <v>100</v>
      </c>
      <c r="E64" s="182">
        <v>85</v>
      </c>
      <c r="F64" s="224">
        <v>1</v>
      </c>
      <c r="G64" s="182">
        <v>185</v>
      </c>
    </row>
    <row r="65" spans="1:7" ht="15.75" thickBot="1" x14ac:dyDescent="0.3">
      <c r="A65" s="230" t="s">
        <v>195</v>
      </c>
      <c r="B65" s="181">
        <v>43586</v>
      </c>
      <c r="C65" s="224"/>
      <c r="D65" s="182">
        <v>100</v>
      </c>
      <c r="E65" s="224" t="s">
        <v>170</v>
      </c>
      <c r="F65" s="224" t="s">
        <v>170</v>
      </c>
      <c r="G65" s="224" t="s">
        <v>170</v>
      </c>
    </row>
    <row r="66" spans="1:7" ht="28.5" customHeight="1" thickBot="1" x14ac:dyDescent="0.3">
      <c r="A66" s="230" t="s">
        <v>222</v>
      </c>
      <c r="B66" s="181">
        <v>43586</v>
      </c>
      <c r="C66" s="224"/>
      <c r="D66" s="285">
        <v>250</v>
      </c>
      <c r="E66" s="224" t="s">
        <v>170</v>
      </c>
      <c r="F66" s="224" t="s">
        <v>170</v>
      </c>
      <c r="G66" s="224" t="s">
        <v>170</v>
      </c>
    </row>
    <row r="67" spans="1:7" ht="26.25" thickBot="1" x14ac:dyDescent="0.3">
      <c r="A67" s="230" t="s">
        <v>223</v>
      </c>
      <c r="B67" s="181">
        <v>43586</v>
      </c>
      <c r="C67" s="224"/>
      <c r="D67" s="285">
        <v>450</v>
      </c>
      <c r="E67" s="224" t="s">
        <v>170</v>
      </c>
      <c r="F67" s="224" t="s">
        <v>170</v>
      </c>
      <c r="G67" s="224" t="s">
        <v>170</v>
      </c>
    </row>
    <row r="68" spans="1:7" ht="28.5" customHeight="1" x14ac:dyDescent="0.25">
      <c r="A68" s="219" t="s">
        <v>196</v>
      </c>
      <c r="B68" s="231"/>
      <c r="C68" s="231"/>
      <c r="D68" s="231"/>
      <c r="E68" s="231"/>
      <c r="F68" s="231"/>
      <c r="G68" s="231"/>
    </row>
    <row r="69" spans="1:7" x14ac:dyDescent="0.25">
      <c r="A69" s="283" t="s">
        <v>197</v>
      </c>
      <c r="B69" s="283"/>
      <c r="C69" s="283"/>
      <c r="D69" s="283"/>
      <c r="E69" s="283"/>
      <c r="F69" s="283"/>
      <c r="G69" s="231"/>
    </row>
    <row r="70" spans="1:7" ht="28.5" customHeight="1" x14ac:dyDescent="0.25">
      <c r="A70" s="283" t="s">
        <v>198</v>
      </c>
      <c r="B70" s="283"/>
      <c r="C70" s="283"/>
      <c r="D70" s="283"/>
      <c r="E70" s="283"/>
      <c r="F70" s="283"/>
      <c r="G70" s="231"/>
    </row>
    <row r="71" spans="1:7" x14ac:dyDescent="0.25">
      <c r="A71" s="283" t="s">
        <v>199</v>
      </c>
      <c r="B71" s="283"/>
      <c r="C71" s="283"/>
      <c r="D71" s="283"/>
      <c r="E71" s="283"/>
      <c r="F71" s="283"/>
      <c r="G71" s="231"/>
    </row>
    <row r="72" spans="1:7" ht="28.5" customHeight="1" x14ac:dyDescent="0.25">
      <c r="A72" s="283" t="s">
        <v>200</v>
      </c>
      <c r="B72" s="283"/>
      <c r="C72" s="283"/>
      <c r="D72" s="283"/>
      <c r="E72" s="283"/>
      <c r="F72" s="283"/>
      <c r="G72" s="231"/>
    </row>
    <row r="73" spans="1:7" x14ac:dyDescent="0.25">
      <c r="A73" s="283" t="s">
        <v>201</v>
      </c>
      <c r="B73" s="283"/>
      <c r="C73" s="283"/>
      <c r="D73" s="283"/>
      <c r="E73" s="283"/>
      <c r="F73" s="283"/>
      <c r="G73" s="231"/>
    </row>
    <row r="74" spans="1:7" ht="28.5" customHeight="1" x14ac:dyDescent="0.25">
      <c r="A74" s="283" t="s">
        <v>202</v>
      </c>
      <c r="B74" s="283"/>
      <c r="C74" s="283"/>
      <c r="D74" s="283"/>
      <c r="E74" s="283"/>
      <c r="F74" s="283"/>
      <c r="G74" s="231"/>
    </row>
    <row r="75" spans="1:7" x14ac:dyDescent="0.25">
      <c r="A75" s="283" t="s">
        <v>203</v>
      </c>
      <c r="B75" s="283"/>
      <c r="C75" s="283"/>
      <c r="D75" s="283"/>
      <c r="E75" s="283"/>
      <c r="F75" s="283"/>
      <c r="G75" s="231"/>
    </row>
    <row r="76" spans="1:7" ht="28.5" customHeight="1" x14ac:dyDescent="0.25">
      <c r="A76" s="283" t="s">
        <v>204</v>
      </c>
      <c r="B76" s="283"/>
      <c r="C76" s="283"/>
      <c r="D76" s="283"/>
      <c r="E76" s="283"/>
      <c r="F76" s="283"/>
      <c r="G76" s="231"/>
    </row>
    <row r="77" spans="1:7" x14ac:dyDescent="0.25">
      <c r="A77" s="219" t="s">
        <v>205</v>
      </c>
      <c r="B77" s="231"/>
      <c r="C77" s="231"/>
      <c r="D77" s="231"/>
      <c r="E77" s="231"/>
      <c r="F77" s="231"/>
    </row>
    <row r="78" spans="1:7" ht="28.5" customHeight="1" x14ac:dyDescent="0.25"/>
    <row r="80" spans="1:7" ht="28.9" customHeight="1" x14ac:dyDescent="0.25"/>
  </sheetData>
  <sortState xmlns:xlrd2="http://schemas.microsoft.com/office/spreadsheetml/2017/richdata2" ref="B40:B41">
    <sortCondition ref="B40:B41"/>
  </sortState>
  <mergeCells count="20">
    <mergeCell ref="R36:S36"/>
    <mergeCell ref="R37:S37"/>
    <mergeCell ref="R38:S38"/>
    <mergeCell ref="K36:K39"/>
    <mergeCell ref="N36:N39"/>
    <mergeCell ref="O36:O39"/>
    <mergeCell ref="P36:Q36"/>
    <mergeCell ref="P37:Q37"/>
    <mergeCell ref="P38:Q38"/>
    <mergeCell ref="F36:F39"/>
    <mergeCell ref="A5:A6"/>
    <mergeCell ref="A14:A15"/>
    <mergeCell ref="D24:D25"/>
    <mergeCell ref="C62:C63"/>
    <mergeCell ref="B62:B63"/>
    <mergeCell ref="A62:A63"/>
    <mergeCell ref="B36:C36"/>
    <mergeCell ref="D36:E36"/>
    <mergeCell ref="D37:E37"/>
    <mergeCell ref="B37:C37"/>
  </mergeCells>
  <phoneticPr fontId="48" type="noConversion"/>
  <pageMargins left="0.7" right="0.7" top="0.75" bottom="0.75" header="0.3" footer="0.3"/>
  <pageSetup paperSize="9" orientation="portrait" verticalDpi="0" r:id="rId1"/>
  <headerFooter>
    <oddHeader>&amp;C&amp;"Calibri"&amp;8&amp;K737373KCOM Commercial in Confidence&amp;1#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9995a88-fc63-4b07-b2a9-4f1601278d9f">
      <UserInfo>
        <DisplayName>Daniel Gowen</DisplayName>
        <AccountId>28</AccountId>
        <AccountType/>
      </UserInfo>
    </SharedWithUsers>
    <lcf76f155ced4ddcb4097134ff3c332f xmlns="1062170f-f84f-4675-997c-202fd722c2ac">
      <Terms xmlns="http://schemas.microsoft.com/office/infopath/2007/PartnerControls"/>
    </lcf76f155ced4ddcb4097134ff3c332f>
    <TaxCatchAll xmlns="09995a88-fc63-4b07-b2a9-4f1601278d9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C7A2D61378D742BED1F1C5D6AECD47" ma:contentTypeVersion="18" ma:contentTypeDescription="Create a new document." ma:contentTypeScope="" ma:versionID="1f5413303cae9270a82bbae528e83b41">
  <xsd:schema xmlns:xsd="http://www.w3.org/2001/XMLSchema" xmlns:xs="http://www.w3.org/2001/XMLSchema" xmlns:p="http://schemas.microsoft.com/office/2006/metadata/properties" xmlns:ns2="1062170f-f84f-4675-997c-202fd722c2ac" xmlns:ns3="09995a88-fc63-4b07-b2a9-4f1601278d9f" targetNamespace="http://schemas.microsoft.com/office/2006/metadata/properties" ma:root="true" ma:fieldsID="90cf968bc7270a3adc38313bbeff907e" ns2:_="" ns3:_="">
    <xsd:import namespace="1062170f-f84f-4675-997c-202fd722c2ac"/>
    <xsd:import namespace="09995a88-fc63-4b07-b2a9-4f1601278d9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62170f-f84f-4675-997c-202fd722c2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289565c-336f-4533-a857-b408e5d428a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995a88-fc63-4b07-b2a9-4f1601278d9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b644b64-bfd9-46c5-bbea-f8fe7ff9d08c}" ma:internalName="TaxCatchAll" ma:showField="CatchAllData" ma:web="09995a88-fc63-4b07-b2a9-4f1601278d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D926D8A-20A7-413A-885A-12F3AF47AE1F}">
  <ds:schemaRefs>
    <ds:schemaRef ds:uri="http://schemas.microsoft.com/sharepoint/v3/contenttype/forms"/>
  </ds:schemaRefs>
</ds:datastoreItem>
</file>

<file path=customXml/itemProps2.xml><?xml version="1.0" encoding="utf-8"?>
<ds:datastoreItem xmlns:ds="http://schemas.openxmlformats.org/officeDocument/2006/customXml" ds:itemID="{1361273F-8A1E-4B22-87F6-197CD84278A0}">
  <ds:schemaRefs>
    <ds:schemaRef ds:uri="http://schemas.microsoft.com/office/infopath/2007/PartnerControl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purl.org/dc/terms/"/>
    <ds:schemaRef ds:uri="09995a88-fc63-4b07-b2a9-4f1601278d9f"/>
    <ds:schemaRef ds:uri="1062170f-f84f-4675-997c-202fd722c2ac"/>
    <ds:schemaRef ds:uri="http://www.w3.org/XML/1998/namespace"/>
    <ds:schemaRef ds:uri="http://purl.org/dc/dcmitype/"/>
  </ds:schemaRefs>
</ds:datastoreItem>
</file>

<file path=customXml/itemProps3.xml><?xml version="1.0" encoding="utf-8"?>
<ds:datastoreItem xmlns:ds="http://schemas.openxmlformats.org/officeDocument/2006/customXml" ds:itemID="{EE97B78A-B688-43B7-8199-093A311C83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62170f-f84f-4675-997c-202fd722c2ac"/>
    <ds:schemaRef ds:uri="09995a88-fc63-4b07-b2a9-4f1601278d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CP Identifier</vt:lpstr>
      <vt:lpstr>Summary</vt:lpstr>
      <vt:lpstr>Core Services</vt:lpstr>
      <vt:lpstr>End Users</vt:lpstr>
      <vt:lpstr>Price List</vt:lpstr>
      <vt:lpstr>'Price List'!charge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Bertolotti</dc:creator>
  <cp:keywords/>
  <dc:description/>
  <cp:lastModifiedBy>Alison Walpole</cp:lastModifiedBy>
  <cp:revision/>
  <dcterms:created xsi:type="dcterms:W3CDTF">2022-02-14T14:15:06Z</dcterms:created>
  <dcterms:modified xsi:type="dcterms:W3CDTF">2026-04-27T15:53:46Z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0x010100BAC7A2D61378D742BED1F1C5D6AECD47</vt:lpwstr>
  </property>
  <property fmtid="{D5CDD505-2E9C-101B-9397-08002B2CF9AE}" pid="3" name="MediaServiceImageTags">
    <vt:lpwstr/>
  </property>
  <property fmtid="{D5CDD505-2E9C-101B-9397-08002B2CF9AE}" pid="4" name="MSIP_Label_df8b509b-beec-49bb-b892-468a46fcb9af_Enabled">
    <vt:lpwstr>true</vt:lpwstr>
  </property>
  <property fmtid="{D5CDD505-2E9C-101B-9397-08002B2CF9AE}" pid="5" name="MSIP_Label_df8b509b-beec-49bb-b892-468a46fcb9af_SetDate">
    <vt:lpwstr>2023-04-04T14:22:22Z</vt:lpwstr>
  </property>
  <property fmtid="{D5CDD505-2E9C-101B-9397-08002B2CF9AE}" pid="6" name="MSIP_Label_df8b509b-beec-49bb-b892-468a46fcb9af_Method">
    <vt:lpwstr>Standard</vt:lpwstr>
  </property>
  <property fmtid="{D5CDD505-2E9C-101B-9397-08002B2CF9AE}" pid="7" name="MSIP_Label_df8b509b-beec-49bb-b892-468a46fcb9af_Name">
    <vt:lpwstr>df8b509b-beec-49bb-b892-468a46fcb9af</vt:lpwstr>
  </property>
  <property fmtid="{D5CDD505-2E9C-101B-9397-08002B2CF9AE}" pid="8" name="MSIP_Label_df8b509b-beec-49bb-b892-468a46fcb9af_SiteId">
    <vt:lpwstr>94604d2a-9b0a-4074-a9b8-88f17a2e86c8</vt:lpwstr>
  </property>
  <property fmtid="{D5CDD505-2E9C-101B-9397-08002B2CF9AE}" pid="9" name="MSIP_Label_df8b509b-beec-49bb-b892-468a46fcb9af_ActionId">
    <vt:lpwstr>d134810d-fac5-4bde-9ce2-aef0fb548c76</vt:lpwstr>
  </property>
  <property fmtid="{D5CDD505-2E9C-101B-9397-08002B2CF9AE}" pid="10" name="MSIP_Label_df8b509b-beec-49bb-b892-468a46fcb9af_ContentBits">
    <vt:lpwstr>1</vt:lpwstr>
  </property>
</Properties>
</file>