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kcomgroupplc.sharepoint.com/sites/KCOMWholesale/Shared Documents/Product Development/Checklists and Sign Off/Ancillary Services/Power Changes May 23/"/>
    </mc:Choice>
  </mc:AlternateContent>
  <xr:revisionPtr revIDLastSave="0" documentId="8_{9FE511D2-927F-4A8A-B4CC-EEF2EDD326A4}" xr6:coauthVersionLast="47" xr6:coauthVersionMax="47" xr10:uidLastSave="{00000000-0000-0000-0000-000000000000}"/>
  <workbookProtection workbookAlgorithmName="SHA-512" workbookHashValue="fDq11Rmp/4r6E5z5R80vM5q1Bxs9g5jlUppgUgsHiwdIg9Sgw9qB0/vQXaYCQ71dh7lDguQMohBTxdHGC1sx0Q==" workbookSaltValue="+F9mYZeLU9JV0i/Sap/bQg==" workbookSpinCount="100000" lockStructure="1"/>
  <bookViews>
    <workbookView xWindow="28680" yWindow="-120" windowWidth="29040" windowHeight="15840" xr2:uid="{061C5E78-CD76-4DA4-88CF-2D22296D64CD}"/>
  </bookViews>
  <sheets>
    <sheet name="PCR1" sheetId="1" r:id="rId1"/>
    <sheet name="Cable Connect" sheetId="6" r:id="rId2"/>
    <sheet name="PCR3" sheetId="2" state="hidden" r:id="rId3"/>
  </sheets>
  <definedNames>
    <definedName name="Change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J26" i="1"/>
  <c r="G58" i="1"/>
  <c r="F40" i="2"/>
  <c r="F39" i="2"/>
  <c r="E63" i="2"/>
  <c r="E64" i="2"/>
  <c r="F63" i="2"/>
  <c r="G63" i="2" s="1"/>
  <c r="F64" i="2"/>
  <c r="G64" i="2" s="1"/>
  <c r="D64" i="2"/>
  <c r="C64" i="2"/>
  <c r="G60" i="1"/>
  <c r="C65" i="2"/>
  <c r="C66" i="2"/>
  <c r="C67" i="2"/>
  <c r="C68" i="2"/>
  <c r="C69" i="2"/>
  <c r="C70" i="2"/>
  <c r="C71" i="2"/>
  <c r="E41" i="2"/>
  <c r="G41" i="1"/>
  <c r="G42" i="1"/>
  <c r="F70" i="2"/>
  <c r="F69" i="2"/>
  <c r="F68" i="2"/>
  <c r="F67" i="2"/>
  <c r="H67" i="2" s="1"/>
  <c r="F66" i="2"/>
  <c r="F65" i="2"/>
  <c r="F62" i="2"/>
  <c r="F71" i="2"/>
  <c r="F24" i="2"/>
  <c r="F21" i="2"/>
  <c r="C41" i="6"/>
  <c r="D41" i="6"/>
  <c r="B23" i="6"/>
  <c r="C23" i="6" s="1"/>
  <c r="B24" i="6"/>
  <c r="C24" i="6" s="1"/>
  <c r="B25" i="6"/>
  <c r="C25" i="6" s="1"/>
  <c r="B26" i="6"/>
  <c r="C26" i="6" s="1"/>
  <c r="B27" i="6"/>
  <c r="D27" i="6" s="1"/>
  <c r="B28" i="6"/>
  <c r="C28" i="6" s="1"/>
  <c r="B29" i="6"/>
  <c r="D29" i="6" s="1"/>
  <c r="B30" i="6"/>
  <c r="C30" i="6" s="1"/>
  <c r="B31" i="6"/>
  <c r="D31" i="6" s="1"/>
  <c r="B32" i="6"/>
  <c r="C32" i="6" s="1"/>
  <c r="B33" i="6"/>
  <c r="D33" i="6" s="1"/>
  <c r="B34" i="6"/>
  <c r="C34" i="6" s="1"/>
  <c r="B35" i="6"/>
  <c r="C35" i="6" s="1"/>
  <c r="B36" i="6"/>
  <c r="D36" i="6" s="1"/>
  <c r="B37" i="6"/>
  <c r="C37" i="6" s="1"/>
  <c r="B38" i="6"/>
  <c r="C38" i="6" s="1"/>
  <c r="B39" i="6"/>
  <c r="D39" i="6" s="1"/>
  <c r="B40" i="6"/>
  <c r="C40" i="6" s="1"/>
  <c r="B41" i="6"/>
  <c r="B22" i="6"/>
  <c r="D22" i="6" s="1"/>
  <c r="C36" i="6" l="1"/>
  <c r="C33" i="6"/>
  <c r="C29" i="6"/>
  <c r="C31" i="6"/>
  <c r="C27" i="6"/>
  <c r="C22" i="6"/>
  <c r="D40" i="6"/>
  <c r="D37" i="6"/>
  <c r="D34" i="6"/>
  <c r="D32" i="6"/>
  <c r="D30" i="6"/>
  <c r="D28" i="6"/>
  <c r="D26" i="6"/>
  <c r="C39" i="6"/>
  <c r="D35" i="6"/>
  <c r="D38" i="6"/>
  <c r="D25" i="6"/>
  <c r="D24" i="6"/>
  <c r="D23" i="6"/>
  <c r="G53" i="1"/>
  <c r="H63" i="1"/>
  <c r="C42" i="6" l="1"/>
  <c r="D42" i="6"/>
  <c r="I69" i="1"/>
  <c r="J69" i="1"/>
  <c r="G71" i="2"/>
  <c r="G70" i="2"/>
  <c r="G65" i="2"/>
  <c r="C62" i="2"/>
  <c r="C63" i="2"/>
  <c r="C61" i="2"/>
  <c r="D63" i="2"/>
  <c r="D65" i="2"/>
  <c r="D66" i="2"/>
  <c r="D67" i="2"/>
  <c r="D68" i="2"/>
  <c r="D69" i="2"/>
  <c r="D70" i="2"/>
  <c r="D71" i="2"/>
  <c r="D62" i="2"/>
  <c r="D61" i="2"/>
  <c r="D55" i="2"/>
  <c r="D41" i="2"/>
  <c r="F36" i="2"/>
  <c r="F37" i="2"/>
  <c r="F35" i="2"/>
  <c r="E40" i="2"/>
  <c r="E39" i="2"/>
  <c r="F58" i="2" l="1"/>
  <c r="F59" i="2"/>
  <c r="F60" i="2"/>
  <c r="F57" i="2"/>
  <c r="E58" i="2"/>
  <c r="E59" i="2"/>
  <c r="E60" i="2"/>
  <c r="E57" i="2"/>
  <c r="F45" i="2"/>
  <c r="F46" i="2"/>
  <c r="F47" i="2"/>
  <c r="F48" i="2"/>
  <c r="F49" i="2"/>
  <c r="F50" i="2"/>
  <c r="F51" i="2"/>
  <c r="F52" i="2"/>
  <c r="F53" i="2"/>
  <c r="F54" i="2"/>
  <c r="F44" i="2"/>
  <c r="E44" i="2"/>
  <c r="E36" i="2"/>
  <c r="E37" i="2"/>
  <c r="E35" i="2"/>
  <c r="F56" i="2"/>
  <c r="G56" i="2"/>
  <c r="H56" i="2"/>
  <c r="E56" i="2"/>
  <c r="D57" i="2"/>
  <c r="D58" i="2"/>
  <c r="D59" i="2"/>
  <c r="D60" i="2"/>
  <c r="D56" i="2"/>
  <c r="D21" i="2"/>
  <c r="D22" i="2"/>
  <c r="D23" i="2"/>
  <c r="D24" i="2"/>
  <c r="D25" i="2"/>
  <c r="D26" i="2"/>
  <c r="D27" i="2"/>
  <c r="D28" i="2"/>
  <c r="D29" i="2"/>
  <c r="D30" i="2"/>
  <c r="D31" i="2"/>
  <c r="D32" i="2"/>
  <c r="D33" i="2"/>
  <c r="D34" i="2"/>
  <c r="D35" i="2"/>
  <c r="D36" i="2"/>
  <c r="D37" i="2"/>
  <c r="D38" i="2"/>
  <c r="D39" i="2"/>
  <c r="D40" i="2"/>
  <c r="D43" i="2"/>
  <c r="D44" i="2"/>
  <c r="D45" i="2"/>
  <c r="D46" i="2"/>
  <c r="D47" i="2"/>
  <c r="D48" i="2"/>
  <c r="D49" i="2"/>
  <c r="D50" i="2"/>
  <c r="D51" i="2"/>
  <c r="D52" i="2"/>
  <c r="D53" i="2"/>
  <c r="D54" i="2"/>
  <c r="C48" i="2"/>
  <c r="C49" i="2"/>
  <c r="C50" i="2"/>
  <c r="C51" i="2"/>
  <c r="C52" i="2"/>
  <c r="C53" i="2"/>
  <c r="C54" i="2"/>
  <c r="C43" i="2"/>
  <c r="C44" i="2"/>
  <c r="C45" i="2"/>
  <c r="C46" i="2"/>
  <c r="C47" i="2"/>
  <c r="C56" i="2"/>
  <c r="C57" i="2"/>
  <c r="C58" i="2"/>
  <c r="C59" i="2"/>
  <c r="C60" i="2"/>
  <c r="C21" i="2"/>
  <c r="C22" i="2"/>
  <c r="C23" i="2"/>
  <c r="C24" i="2"/>
  <c r="C25" i="2"/>
  <c r="C26" i="2"/>
  <c r="C27" i="2"/>
  <c r="C28" i="2"/>
  <c r="C29" i="2"/>
  <c r="C30" i="2"/>
  <c r="C31" i="2"/>
  <c r="C32" i="2"/>
  <c r="C33" i="2"/>
  <c r="C34" i="2"/>
  <c r="C35" i="2"/>
  <c r="C36" i="2"/>
  <c r="C37" i="2"/>
  <c r="C38" i="2"/>
  <c r="C39" i="2"/>
  <c r="C40" i="2"/>
  <c r="E34" i="2"/>
  <c r="E33" i="2"/>
  <c r="E22" i="2"/>
  <c r="E25" i="2"/>
  <c r="E26" i="2"/>
  <c r="E27" i="2"/>
  <c r="E28" i="2"/>
  <c r="E29" i="2"/>
  <c r="E30" i="2"/>
  <c r="E31" i="2"/>
  <c r="E32" i="2"/>
  <c r="F22" i="2"/>
  <c r="F25" i="2"/>
  <c r="F26" i="2"/>
  <c r="F27" i="2"/>
  <c r="F28" i="2"/>
  <c r="F29" i="2"/>
  <c r="F30" i="2"/>
  <c r="F31" i="2"/>
  <c r="F32" i="2"/>
  <c r="D20" i="2"/>
  <c r="F20" i="2"/>
  <c r="C20" i="2"/>
  <c r="H69" i="2"/>
  <c r="H68" i="2"/>
  <c r="G66" i="2"/>
  <c r="C19" i="2"/>
  <c r="D19" i="2"/>
  <c r="E13" i="2"/>
  <c r="E8" i="2"/>
  <c r="E9" i="2"/>
  <c r="D4" i="2" s="1"/>
  <c r="E10" i="2"/>
  <c r="E11" i="2"/>
  <c r="E12" i="2"/>
  <c r="E7" i="2"/>
  <c r="E45" i="1"/>
  <c r="E46" i="1"/>
  <c r="E47" i="1"/>
  <c r="G40" i="1" l="1"/>
  <c r="G44" i="2" s="1"/>
  <c r="G44" i="1" l="1"/>
  <c r="H24" i="1" l="1"/>
  <c r="H27" i="2" s="1"/>
  <c r="E48" i="1"/>
  <c r="E49" i="1"/>
  <c r="E50" i="1"/>
  <c r="G29" i="1" l="1"/>
  <c r="G32" i="2" s="1"/>
  <c r="G26" i="1"/>
  <c r="G29" i="2" s="1"/>
  <c r="G66" i="1" l="1"/>
  <c r="G67" i="1"/>
  <c r="H33" i="1"/>
  <c r="H36" i="2" s="1"/>
  <c r="G17" i="1"/>
  <c r="G21" i="1"/>
  <c r="G24" i="2" s="1"/>
  <c r="G54" i="1"/>
  <c r="G58" i="2" s="1"/>
  <c r="G55" i="1"/>
  <c r="G59" i="2" s="1"/>
  <c r="G56" i="1"/>
  <c r="G60" i="2" s="1"/>
  <c r="G57" i="2"/>
  <c r="G47" i="1"/>
  <c r="G51" i="2" s="1"/>
  <c r="G50" i="1"/>
  <c r="G54" i="2" s="1"/>
  <c r="G20" i="2" l="1"/>
  <c r="G34" i="1"/>
  <c r="G37" i="2" s="1"/>
  <c r="E62" i="2"/>
  <c r="G62" i="2" s="1"/>
  <c r="G45" i="1"/>
  <c r="G49" i="2" s="1"/>
  <c r="G46" i="1"/>
  <c r="G50" i="2" s="1"/>
  <c r="G48" i="1"/>
  <c r="G52" i="2" s="1"/>
  <c r="G49" i="1"/>
  <c r="G53" i="2" s="1"/>
  <c r="H23" i="1" l="1"/>
  <c r="H26" i="2" l="1"/>
  <c r="H65" i="1"/>
  <c r="H64" i="1"/>
  <c r="G62" i="1"/>
  <c r="H28" i="1"/>
  <c r="H31" i="2" s="1"/>
  <c r="G36" i="1"/>
  <c r="G39" i="2" s="1"/>
  <c r="H25" i="1"/>
  <c r="H28" i="2" s="1"/>
  <c r="H32" i="1"/>
  <c r="H35" i="2" s="1"/>
  <c r="G19" i="1"/>
  <c r="H73" i="2" l="1"/>
  <c r="H69" i="1"/>
  <c r="G22" i="2"/>
  <c r="G20" i="1"/>
  <c r="G23" i="2" s="1"/>
  <c r="F23" i="2"/>
  <c r="G69" i="1" l="1"/>
  <c r="G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Bertolotti</author>
  </authors>
  <commentList>
    <comment ref="G63" authorId="0" shapeId="0" xr:uid="{8C00C926-B08D-43A1-8EDB-5C752E418B9F}">
      <text>
        <r>
          <rPr>
            <sz val="9"/>
            <color indexed="81"/>
            <rFont val="Tahoma"/>
            <family val="2"/>
          </rPr>
          <t xml:space="preserve">Costs per Assessment
</t>
        </r>
      </text>
    </comment>
  </commentList>
</comments>
</file>

<file path=xl/sharedStrings.xml><?xml version="1.0" encoding="utf-8"?>
<sst xmlns="http://schemas.openxmlformats.org/spreadsheetml/2006/main" count="282" uniqueCount="175">
  <si>
    <t>Beverley</t>
  </si>
  <si>
    <t>New Order</t>
  </si>
  <si>
    <t>Order Form for Plan and Build of Co-Location Services, together with New or Modified Orders under the Terms and Conditions laid out in the KCOM Ancillary Services Reference Offer</t>
  </si>
  <si>
    <t>Civic</t>
  </si>
  <si>
    <t>Modify Order</t>
  </si>
  <si>
    <t>Email: wholesalepartners@kcom.com</t>
  </si>
  <si>
    <t>East</t>
  </si>
  <si>
    <t>CP INPUT INTO YELLOW CELLS</t>
  </si>
  <si>
    <t>Kirkella</t>
  </si>
  <si>
    <t>CP Detail</t>
  </si>
  <si>
    <t>Communications Provider (CP) Data Capture</t>
  </si>
  <si>
    <t>CP Details</t>
  </si>
  <si>
    <t>Newland</t>
  </si>
  <si>
    <t>#1</t>
  </si>
  <si>
    <t>CP Name</t>
  </si>
  <si>
    <t xml:space="preserve"> </t>
  </si>
  <si>
    <t>#2</t>
  </si>
  <si>
    <t>Contact Name</t>
  </si>
  <si>
    <t>#3</t>
  </si>
  <si>
    <t>Contact Email</t>
  </si>
  <si>
    <t>#4</t>
  </si>
  <si>
    <t>Contact Tel No.</t>
  </si>
  <si>
    <t>Change to match Price Manual [ as at Jan 22]</t>
  </si>
  <si>
    <t>#5</t>
  </si>
  <si>
    <t>Date of Request</t>
  </si>
  <si>
    <t>Change aligned to Connexin proposal</t>
  </si>
  <si>
    <t>#6</t>
  </si>
  <si>
    <t>CP Reference: Please enter your own reference here so we can deal with your enquiries</t>
  </si>
  <si>
    <t>Changes to Accommodation Services PIF</t>
  </si>
  <si>
    <t>#7</t>
  </si>
  <si>
    <t>CP Preferred Delivery Date</t>
  </si>
  <si>
    <t>#8</t>
  </si>
  <si>
    <t>Change Type</t>
  </si>
  <si>
    <t>Part</t>
  </si>
  <si>
    <t>Product feature</t>
  </si>
  <si>
    <t>CP Selection</t>
  </si>
  <si>
    <t>Quantity</t>
  </si>
  <si>
    <t>Fixed Charge</t>
  </si>
  <si>
    <t>Annual Charge</t>
  </si>
  <si>
    <t>Exchange Site</t>
  </si>
  <si>
    <t>Co-location full survey fee</t>
  </si>
  <si>
    <t>Administration Charge for information about the amount and configuration of space in an existing CP Equipment Room</t>
  </si>
  <si>
    <t>POA</t>
  </si>
  <si>
    <t>Co-location (Powerbase) AC only base unit</t>
  </si>
  <si>
    <t>600mm (w) x 600mm (d) to include lighting and cable management</t>
  </si>
  <si>
    <t>Rack Space Unit (RSU) for Co-location to include lighting and cable management</t>
  </si>
  <si>
    <t>CP Equipment Room Handover</t>
  </si>
  <si>
    <t>AC Power Services Required</t>
  </si>
  <si>
    <t>AC only - Standard System</t>
  </si>
  <si>
    <t>per kW. kW required:</t>
  </si>
  <si>
    <t>inc OR £16.08pa charge + 0.1309x365.25x24</t>
  </si>
  <si>
    <t>#9</t>
  </si>
  <si>
    <t>Power Usage per kWh</t>
  </si>
  <si>
    <t>Min 1kW required</t>
  </si>
  <si>
    <t>#10</t>
  </si>
  <si>
    <t xml:space="preserve">Cooling per kW </t>
  </si>
  <si>
    <t>#11</t>
  </si>
  <si>
    <t>Provision of Sub Meter</t>
  </si>
  <si>
    <t>Per Sub Meter (Optional)</t>
  </si>
  <si>
    <t>#12</t>
  </si>
  <si>
    <t>No Standby AC power (Non-ESS)</t>
  </si>
  <si>
    <t>Non-ESS (Default)</t>
  </si>
  <si>
    <t>#13</t>
  </si>
  <si>
    <t xml:space="preserve">ESS Required: Standby Power. Rental of existing capacity per kW </t>
  </si>
  <si>
    <t>#14</t>
  </si>
  <si>
    <t>#15</t>
  </si>
  <si>
    <t xml:space="preserve">Initial maximum power capacity in kW </t>
  </si>
  <si>
    <t>#16</t>
  </si>
  <si>
    <t xml:space="preserve">Expected future maximum power capacity in kW </t>
  </si>
  <si>
    <t>#17</t>
  </si>
  <si>
    <t xml:space="preserve">AC Final Distribution Rental per 10kW increment per annum </t>
  </si>
  <si>
    <t>per 10kW. Volume of 10kW increments required:</t>
  </si>
  <si>
    <t>#18</t>
  </si>
  <si>
    <t>Co-Location Hostel administration Charge</t>
  </si>
  <si>
    <t>#19</t>
  </si>
  <si>
    <t>Cabinet doors per pair for Co-location</t>
  </si>
  <si>
    <t>Where provided as an upgrade will also be subject to a WFLLA Site visit Charge)</t>
  </si>
  <si>
    <t>#20</t>
  </si>
  <si>
    <t>Door usercode setting required (4 digit pin required):</t>
  </si>
  <si>
    <t>#21</t>
  </si>
  <si>
    <t>Exchange Site access (security keys and set-up per authorised CP representative)</t>
  </si>
  <si>
    <t>Quantity required per authorised person:</t>
  </si>
  <si>
    <t>#22</t>
  </si>
  <si>
    <t>DC Power Services Required</t>
  </si>
  <si>
    <t>Default (N/A) - Not required or Customer to install own equipment</t>
  </si>
  <si>
    <t>Non Standard Requirements. i.e. Extra power sockets, runways, lighting, cooling, standby power connection, DC power. Specify here:</t>
  </si>
  <si>
    <t>In-Life Orders</t>
  </si>
  <si>
    <t>Exchange Site visit Charge</t>
  </si>
  <si>
    <t>To be allocated to Orders not in conjunction with the installation of the base product.</t>
  </si>
  <si>
    <t>Additional detailed floor plan (location and siting of connections and facilities, per compiled request)</t>
  </si>
  <si>
    <t>Administration Charge to provide Third Party Communications Provider full survey</t>
  </si>
  <si>
    <t>Administration Charge for further information request</t>
  </si>
  <si>
    <t>Site Visit (Outside Initial Installation)</t>
  </si>
  <si>
    <t>KCOM Assisted Site Delivery Service (KASDS)
(This Charge is applied where a CP makes a request for KASDS and cancels such a request without providing KCOM a minimum of 24 hours’ notice prior to the date on which KASDS was scheduled to take place.)</t>
  </si>
  <si>
    <t>Survey for Power Capacity Upgrade</t>
  </si>
  <si>
    <t>Power Fault Visit (Power Fault not found visit charges may apply below)*</t>
  </si>
  <si>
    <t>Power Fault Not Found (Fault not found, Normal Working Hours)*</t>
  </si>
  <si>
    <t>Power Fault Not Found (Fault not found, All other times except Sundays and Public / Bank Holidays)*</t>
  </si>
  <si>
    <t>Power Fault Not Found (Fault not found, Sundays and Public/ Bank Holidays)*</t>
  </si>
  <si>
    <t>*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t>
  </si>
  <si>
    <t>Site Access Orders</t>
  </si>
  <si>
    <t>Minimum Charge</t>
  </si>
  <si>
    <t>Hours</t>
  </si>
  <si>
    <t>Escorted Access Normal Working Hours, planned</t>
  </si>
  <si>
    <t>Min 4 hours applies, additional hours will be charged to the nearest full hour</t>
  </si>
  <si>
    <t>Escorted Access Normal Working Hours, unplanned</t>
  </si>
  <si>
    <t>Escorted Access Outside Normal Working Hours, planned</t>
  </si>
  <si>
    <t>Escorted Access Outside Normal Working Hours, unplanned</t>
  </si>
  <si>
    <t>CP Equipment Room</t>
  </si>
  <si>
    <t>PCR3 Inputs</t>
  </si>
  <si>
    <t xml:space="preserve"> One Off Charges</t>
  </si>
  <si>
    <t xml:space="preserve"> Annual Rental</t>
  </si>
  <si>
    <t>Physical Co-location Order rejection - no space available</t>
  </si>
  <si>
    <t>CP Equipment Room Works  (Beverley, East, and Newland Exchanges [only at Civic &amp; Kirkella if initial constructed capacity fully utilised])</t>
  </si>
  <si>
    <t>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t>
  </si>
  <si>
    <t>estimate cost for Civic for 21sq m</t>
  </si>
  <si>
    <t>CP Equipment Room utilisation at Kirkella and Civic Exchanges [where available capacity has been pre-built by KCOM]</t>
  </si>
  <si>
    <t>per Space per Rack Unit (SRU)</t>
  </si>
  <si>
    <t xml:space="preserve">Administration Charge for rejected Orders that are incomplete or contain erroneous information </t>
  </si>
  <si>
    <t xml:space="preserve">Co-mingling set up fee (per square metre) </t>
  </si>
  <si>
    <t xml:space="preserve">Dependant on room size (per sq metre): </t>
  </si>
  <si>
    <t xml:space="preserve">Security rental (per sq metre) </t>
  </si>
  <si>
    <t>Dependant on room size (per sq metre):</t>
  </si>
  <si>
    <t xml:space="preserve">Service Charge (per sq metre) </t>
  </si>
  <si>
    <t>Estate Works (Fire Alarm and Access Control changes)</t>
  </si>
  <si>
    <t>Connection Charge</t>
  </si>
  <si>
    <t>ODF &amp; Fibre Cabling</t>
  </si>
  <si>
    <t>Total Charges:</t>
  </si>
  <si>
    <t>Internal: To be completed by KCOM. 
Notification or Offer for Plan and Build of Co-Location Services under the Terms and Conditions laid out in the KCOM Accommodation Services Reference Offer</t>
  </si>
  <si>
    <t xml:space="preserve">Email: </t>
  </si>
  <si>
    <t>Result of full survey incorporating offer &amp; information or notification of KCOM intention to proceed. All offers issued conditional upon grant of planning, building regulations &amp; other consent necessary for delivery</t>
  </si>
  <si>
    <t xml:space="preserve">CP Reference: </t>
  </si>
  <si>
    <t>Change Type:</t>
  </si>
  <si>
    <t>Full Survey Outcome:</t>
  </si>
  <si>
    <t>KCOM Notification Reference:</t>
  </si>
  <si>
    <t>KCOM Target Date:</t>
  </si>
  <si>
    <t>As requested in PCR1 to wholesalepartners@kcom.com</t>
  </si>
  <si>
    <t>Non Standard Requirements: KCOM review:</t>
  </si>
  <si>
    <t>24 Fibre</t>
  </si>
  <si>
    <t>48 Fibre</t>
  </si>
  <si>
    <t>Connection</t>
  </si>
  <si>
    <t>Rental</t>
  </si>
  <si>
    <t>Internal Cable Connect</t>
  </si>
  <si>
    <t>Exterior Cable Connect24 Fibre</t>
  </si>
  <si>
    <t>Yes</t>
  </si>
  <si>
    <t>Exterior Cable Connect</t>
  </si>
  <si>
    <t>Exterior Cable Connect48 Fibre</t>
  </si>
  <si>
    <t>No</t>
  </si>
  <si>
    <t>Internal Cable Connect24 Fibre</t>
  </si>
  <si>
    <t>CP Details:-</t>
  </si>
  <si>
    <t>Company Name</t>
  </si>
  <si>
    <t>Internal Cable Connect48 Fibre</t>
  </si>
  <si>
    <t>Contact Telephone Number</t>
  </si>
  <si>
    <t>Email Address</t>
  </si>
  <si>
    <t>Installation Details:</t>
  </si>
  <si>
    <t>Charges</t>
  </si>
  <si>
    <t>Cct No.</t>
  </si>
  <si>
    <t>Product</t>
  </si>
  <si>
    <t>Cable Size</t>
  </si>
  <si>
    <t>Exchange</t>
  </si>
  <si>
    <t>Point of Handover Chamber Address [Exterior Cable Connect]</t>
  </si>
  <si>
    <t>Rack and CP Equipment Identification for Termination</t>
  </si>
  <si>
    <t>Termination Required ?</t>
  </si>
  <si>
    <t>Termination Instructions</t>
  </si>
  <si>
    <t>Rental p.a.</t>
  </si>
  <si>
    <t xml:space="preserve">Ancillary Services Physical CoLocation Requirements Offer (PCR3) 'Notification or Offer of Co-Location Site Build' 
Version 2 </t>
  </si>
  <si>
    <t>To be advised via PCR3</t>
  </si>
  <si>
    <t>Essential Services Supply Sub Meter</t>
  </si>
  <si>
    <t>Licence Fee (Specified Floor Area per annum per sq m)</t>
  </si>
  <si>
    <t>Power Rental per kW (excluudes the power usage per kWH charge)</t>
  </si>
  <si>
    <t>Essential Service Supply (standby power) charge</t>
  </si>
  <si>
    <t>Sub meter power rental per kWh is £0.2600. Hours pa = 8766</t>
  </si>
  <si>
    <t xml:space="preserve">Per Sub Meter (Optional) &amp; Sub Meter power rental </t>
  </si>
  <si>
    <t>Min 1kW required. Charge per kWh is £0.3680. Hours pa = 8766</t>
  </si>
  <si>
    <t>Ancillary Services Physical CoLocation Requirements Form (PCR1) 'New Build' Requirements Model 
Version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</si>
</sst>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mm/dd/yy"/>
    <numFmt numFmtId="165" formatCode="0.0000"/>
    <numFmt numFmtId="166" formatCode="_-* #,##0_-;\-* #,##0_-;_-*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sz val="11"/>
      <color theme="1"/>
      <name val="Arial"/>
      <family val="2"/>
    </font>
    <font>
      <sz val="11"/>
      <color rgb="FFFF0000"/>
      <name val="Arial"/>
      <family val="2"/>
    </font>
    <font>
      <sz val="11"/>
      <name val="Calibri"/>
      <family val="2"/>
      <scheme val="minor"/>
    </font>
    <font>
      <sz val="11"/>
      <name val="Arial"/>
      <family val="2"/>
    </font>
    <font>
      <b/>
      <sz val="11"/>
      <color theme="1"/>
      <name val="Arial"/>
      <family val="2"/>
    </font>
    <font>
      <sz val="11"/>
      <color theme="0"/>
      <name val="Arial"/>
      <family val="2"/>
    </font>
    <font>
      <b/>
      <sz val="11"/>
      <color theme="0"/>
      <name val="Arial"/>
      <family val="2"/>
    </font>
    <font>
      <sz val="11"/>
      <color rgb="FF6E6259"/>
      <name val="Arial"/>
      <family val="2"/>
    </font>
    <font>
      <b/>
      <sz val="11"/>
      <color rgb="FF6E6259"/>
      <name val="Arial"/>
      <family val="2"/>
    </font>
    <font>
      <sz val="11"/>
      <color theme="0"/>
      <name val="Calibri"/>
      <family val="2"/>
      <scheme val="minor"/>
    </font>
    <font>
      <i/>
      <sz val="11"/>
      <name val="Arial"/>
      <family val="2"/>
    </font>
    <font>
      <b/>
      <sz val="11"/>
      <name val="Arial"/>
      <family val="2"/>
    </font>
    <font>
      <b/>
      <sz val="20"/>
      <color theme="0"/>
      <name val="Arial"/>
      <family val="2"/>
    </font>
    <font>
      <sz val="20"/>
      <color theme="0"/>
      <name val="Calibri"/>
      <family val="2"/>
      <scheme val="minor"/>
    </font>
    <font>
      <b/>
      <sz val="11"/>
      <color rgb="FFFF0000"/>
      <name val="Arial"/>
      <family val="2"/>
    </font>
    <font>
      <sz val="11"/>
      <color rgb="FFFFFFFF"/>
      <name val="Arial"/>
      <family val="2"/>
    </font>
    <font>
      <b/>
      <sz val="11"/>
      <color rgb="FFFC8500"/>
      <name val="Arial"/>
      <family val="2"/>
    </font>
    <font>
      <b/>
      <sz val="11"/>
      <color rgb="FFFC8500"/>
      <name val="Calibri"/>
      <family val="2"/>
      <scheme val="minor"/>
    </font>
    <font>
      <sz val="8"/>
      <name val="Calibri"/>
      <family val="2"/>
      <scheme val="minor"/>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rgb="FF6E6259"/>
        <bgColor indexed="64"/>
      </patternFill>
    </fill>
    <fill>
      <patternFill patternType="solid">
        <fgColor rgb="FFFFFF66"/>
        <bgColor indexed="64"/>
      </patternFill>
    </fill>
    <fill>
      <patternFill patternType="solid">
        <fgColor rgb="FF92D050"/>
        <bgColor indexed="64"/>
      </patternFill>
    </fill>
    <fill>
      <patternFill patternType="solid">
        <fgColor rgb="FFFC8500"/>
        <bgColor indexed="64"/>
      </patternFill>
    </fill>
    <fill>
      <patternFill patternType="solid">
        <fgColor theme="9"/>
      </patternFill>
    </fill>
    <fill>
      <patternFill patternType="solid">
        <fgColor theme="7" tint="0.39997558519241921"/>
        <bgColor indexed="64"/>
      </patternFill>
    </fill>
    <fill>
      <patternFill patternType="solid">
        <fgColor rgb="FFFF0000"/>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00"/>
        <bgColor indexed="64"/>
      </patternFill>
    </fill>
  </fills>
  <borders count="39">
    <border>
      <left/>
      <right/>
      <top/>
      <bottom/>
      <diagonal/>
    </border>
    <border>
      <left style="thin">
        <color rgb="FF6E6259"/>
      </left>
      <right style="thin">
        <color rgb="FF6E6259"/>
      </right>
      <top style="thin">
        <color rgb="FF6E6259"/>
      </top>
      <bottom style="thin">
        <color rgb="FF6E6259"/>
      </bottom>
      <diagonal/>
    </border>
    <border>
      <left style="thin">
        <color theme="0"/>
      </left>
      <right style="thin">
        <color theme="0"/>
      </right>
      <top style="thin">
        <color theme="0"/>
      </top>
      <bottom style="thin">
        <color theme="0"/>
      </bottom>
      <diagonal/>
    </border>
    <border>
      <left style="thin">
        <color rgb="FF6E6259"/>
      </left>
      <right style="thin">
        <color rgb="FF6E6259"/>
      </right>
      <top/>
      <bottom style="thin">
        <color rgb="FF6E6259"/>
      </bottom>
      <diagonal/>
    </border>
    <border>
      <left/>
      <right style="thin">
        <color rgb="FF6E6259"/>
      </right>
      <top/>
      <bottom style="thin">
        <color rgb="FF6E6259"/>
      </bottom>
      <diagonal/>
    </border>
    <border>
      <left/>
      <right style="thin">
        <color rgb="FF6E6259"/>
      </right>
      <top style="thin">
        <color rgb="FF6E6259"/>
      </top>
      <bottom style="thin">
        <color rgb="FF6E6259"/>
      </bottom>
      <diagonal/>
    </border>
    <border>
      <left/>
      <right style="thin">
        <color rgb="FF6E6259"/>
      </right>
      <top style="thin">
        <color rgb="FF6E6259"/>
      </top>
      <bottom/>
      <diagonal/>
    </border>
    <border>
      <left style="thin">
        <color rgb="FF6E6259"/>
      </left>
      <right style="thin">
        <color rgb="FF6E6259"/>
      </right>
      <top style="thin">
        <color rgb="FF6E6259"/>
      </top>
      <bottom/>
      <diagonal/>
    </border>
    <border>
      <left style="thin">
        <color theme="0"/>
      </left>
      <right style="thin">
        <color theme="0"/>
      </right>
      <top style="thin">
        <color theme="0"/>
      </top>
      <bottom/>
      <diagonal/>
    </border>
    <border>
      <left/>
      <right style="thin">
        <color rgb="FF6E6259"/>
      </right>
      <top/>
      <bottom/>
      <diagonal/>
    </border>
    <border>
      <left style="medium">
        <color rgb="FF6E6259"/>
      </left>
      <right style="thin">
        <color theme="0"/>
      </right>
      <top style="medium">
        <color rgb="FF6E6259"/>
      </top>
      <bottom style="thin">
        <color theme="0"/>
      </bottom>
      <diagonal/>
    </border>
    <border>
      <left style="thin">
        <color theme="0"/>
      </left>
      <right style="thin">
        <color theme="0"/>
      </right>
      <top style="medium">
        <color rgb="FF6E6259"/>
      </top>
      <bottom style="thin">
        <color theme="0"/>
      </bottom>
      <diagonal/>
    </border>
    <border>
      <left style="thin">
        <color theme="0"/>
      </left>
      <right style="medium">
        <color rgb="FF6E6259"/>
      </right>
      <top style="medium">
        <color rgb="FF6E6259"/>
      </top>
      <bottom style="thin">
        <color theme="0"/>
      </bottom>
      <diagonal/>
    </border>
    <border>
      <left style="medium">
        <color rgb="FF6E6259"/>
      </left>
      <right style="thin">
        <color theme="0"/>
      </right>
      <top style="thin">
        <color theme="0"/>
      </top>
      <bottom style="thin">
        <color theme="0"/>
      </bottom>
      <diagonal/>
    </border>
    <border>
      <left style="thin">
        <color theme="0"/>
      </left>
      <right style="medium">
        <color rgb="FF6E6259"/>
      </right>
      <top style="thin">
        <color theme="0"/>
      </top>
      <bottom style="thin">
        <color theme="0"/>
      </bottom>
      <diagonal/>
    </border>
    <border>
      <left style="thin">
        <color rgb="FF6E6259"/>
      </left>
      <right style="medium">
        <color rgb="FF6E6259"/>
      </right>
      <top/>
      <bottom style="thin">
        <color rgb="FF6E6259"/>
      </bottom>
      <diagonal/>
    </border>
    <border>
      <left style="thin">
        <color rgb="FF6E6259"/>
      </left>
      <right style="medium">
        <color rgb="FF6E6259"/>
      </right>
      <top style="thin">
        <color rgb="FF6E6259"/>
      </top>
      <bottom style="thin">
        <color rgb="FF6E6259"/>
      </bottom>
      <diagonal/>
    </border>
    <border>
      <left style="thin">
        <color indexed="64"/>
      </left>
      <right style="thin">
        <color indexed="64"/>
      </right>
      <top style="thin">
        <color indexed="64"/>
      </top>
      <bottom style="thin">
        <color indexed="64"/>
      </bottom>
      <diagonal/>
    </border>
    <border>
      <left style="thin">
        <color rgb="FF6E6259"/>
      </left>
      <right/>
      <top style="thin">
        <color rgb="FF6E6259"/>
      </top>
      <bottom style="thin">
        <color rgb="FF6E625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rgb="FF6E6259"/>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rgb="FF6E6259"/>
      </top>
      <bottom style="thin">
        <color rgb="FF6E6259"/>
      </bottom>
      <diagonal/>
    </border>
    <border>
      <left/>
      <right/>
      <top style="thin">
        <color rgb="FF6E6259"/>
      </top>
      <bottom style="thin">
        <color rgb="FF6E625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7" borderId="0" applyNumberFormat="0" applyBorder="0" applyAlignment="0" applyProtection="0"/>
  </cellStyleXfs>
  <cellXfs count="258">
    <xf numFmtId="0" fontId="0" fillId="0" borderId="0" xfId="0"/>
    <xf numFmtId="0" fontId="3" fillId="2" borderId="0" xfId="0" applyFont="1" applyFill="1"/>
    <xf numFmtId="0" fontId="2" fillId="0" borderId="0" xfId="0" applyFont="1" applyProtection="1">
      <protection locked="0"/>
    </xf>
    <xf numFmtId="0" fontId="4" fillId="0" borderId="0" xfId="0" applyFont="1"/>
    <xf numFmtId="0" fontId="3" fillId="0" borderId="0" xfId="0" applyFont="1"/>
    <xf numFmtId="0" fontId="5" fillId="0" borderId="0" xfId="0" applyFont="1" applyProtection="1">
      <protection locked="0"/>
    </xf>
    <xf numFmtId="6" fontId="3" fillId="2" borderId="0" xfId="0" applyNumberFormat="1" applyFont="1" applyFill="1"/>
    <xf numFmtId="0" fontId="6"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3" fillId="5" borderId="0" xfId="0" applyFont="1" applyFill="1"/>
    <xf numFmtId="14" fontId="3" fillId="0" borderId="0" xfId="0" applyNumberFormat="1" applyFont="1"/>
    <xf numFmtId="6" fontId="3" fillId="0" borderId="5" xfId="0" applyNumberFormat="1" applyFont="1" applyBorder="1" applyAlignment="1">
      <alignment horizontal="left" vertical="center"/>
    </xf>
    <xf numFmtId="6" fontId="3" fillId="0" borderId="5" xfId="0" applyNumberFormat="1" applyFont="1" applyBorder="1" applyAlignment="1">
      <alignment vertical="center" wrapText="1"/>
    </xf>
    <xf numFmtId="6" fontId="3" fillId="0" borderId="5" xfId="0" applyNumberFormat="1" applyFont="1" applyBorder="1" applyAlignment="1">
      <alignment vertical="center"/>
    </xf>
    <xf numFmtId="44" fontId="3" fillId="0" borderId="5" xfId="2" applyFont="1" applyBorder="1" applyAlignment="1" applyProtection="1">
      <alignment horizontal="center" vertical="center" wrapText="1"/>
    </xf>
    <xf numFmtId="0" fontId="8" fillId="6" borderId="2" xfId="0" applyFont="1" applyFill="1" applyBorder="1" applyAlignment="1">
      <alignment horizontal="center" vertical="center" wrapText="1"/>
    </xf>
    <xf numFmtId="164" fontId="8" fillId="6" borderId="2" xfId="0" applyNumberFormat="1" applyFont="1" applyFill="1" applyBorder="1" applyAlignment="1">
      <alignment vertical="top"/>
    </xf>
    <xf numFmtId="0" fontId="8" fillId="6" borderId="2" xfId="0" applyFont="1" applyFill="1" applyBorder="1"/>
    <xf numFmtId="0" fontId="8" fillId="6" borderId="2" xfId="0" applyFont="1" applyFill="1" applyBorder="1" applyAlignment="1">
      <alignment vertical="center" wrapText="1"/>
    </xf>
    <xf numFmtId="6" fontId="8" fillId="6" borderId="2" xfId="0" applyNumberFormat="1" applyFont="1" applyFill="1" applyBorder="1" applyAlignment="1">
      <alignment horizontal="left" vertical="center"/>
    </xf>
    <xf numFmtId="6" fontId="8" fillId="6" borderId="2" xfId="0" applyNumberFormat="1" applyFont="1" applyFill="1" applyBorder="1" applyAlignment="1">
      <alignment horizontal="lef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vertical="center" wrapText="1"/>
    </xf>
    <xf numFmtId="0" fontId="8" fillId="6" borderId="2" xfId="0" applyFont="1" applyFill="1" applyBorder="1" applyAlignment="1">
      <alignment horizontal="left"/>
    </xf>
    <xf numFmtId="0" fontId="8" fillId="6" borderId="2" xfId="0" applyFont="1" applyFill="1" applyBorder="1" applyAlignment="1">
      <alignment wrapText="1"/>
    </xf>
    <xf numFmtId="0" fontId="9" fillId="6" borderId="2" xfId="0" applyFont="1" applyFill="1" applyBorder="1" applyAlignment="1">
      <alignment horizontal="center" vertical="center"/>
    </xf>
    <xf numFmtId="6" fontId="3" fillId="0" borderId="4" xfId="0" applyNumberFormat="1" applyFont="1" applyBorder="1" applyAlignment="1">
      <alignment horizontal="center" vertical="center" wrapText="1"/>
    </xf>
    <xf numFmtId="6" fontId="6" fillId="0" borderId="5" xfId="0" applyNumberFormat="1" applyFont="1" applyBorder="1" applyAlignment="1">
      <alignment horizontal="center" vertical="center" wrapText="1"/>
    </xf>
    <xf numFmtId="0" fontId="6" fillId="6" borderId="8" xfId="0" applyFont="1" applyFill="1" applyBorder="1" applyAlignment="1">
      <alignment horizontal="center" vertical="center" wrapText="1"/>
    </xf>
    <xf numFmtId="0" fontId="8" fillId="6" borderId="2" xfId="0" applyFont="1" applyFill="1" applyBorder="1" applyAlignment="1">
      <alignment vertical="center"/>
    </xf>
    <xf numFmtId="6" fontId="6" fillId="0" borderId="4" xfId="0" applyNumberFormat="1" applyFont="1" applyBorder="1" applyAlignment="1">
      <alignment horizontal="center" vertical="center" wrapText="1"/>
    </xf>
    <xf numFmtId="6" fontId="3" fillId="0" borderId="4" xfId="0" applyNumberFormat="1" applyFont="1" applyBorder="1" applyAlignment="1">
      <alignment horizontal="left" vertical="center" wrapText="1"/>
    </xf>
    <xf numFmtId="6" fontId="4" fillId="0" borderId="5" xfId="0" applyNumberFormat="1" applyFont="1" applyBorder="1" applyAlignment="1">
      <alignment vertical="center" wrapText="1"/>
    </xf>
    <xf numFmtId="0" fontId="8" fillId="3" borderId="2" xfId="0" applyFont="1" applyFill="1" applyBorder="1" applyAlignment="1">
      <alignment vertical="center" wrapText="1"/>
    </xf>
    <xf numFmtId="0" fontId="9" fillId="3" borderId="2" xfId="0" applyFont="1" applyFill="1" applyBorder="1" applyAlignment="1">
      <alignment horizontal="center" vertical="center" wrapText="1"/>
    </xf>
    <xf numFmtId="6" fontId="3" fillId="0" borderId="5"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vertical="center" wrapText="1"/>
    </xf>
    <xf numFmtId="44" fontId="11" fillId="0" borderId="1" xfId="0" applyNumberFormat="1" applyFont="1" applyBorder="1" applyAlignment="1">
      <alignment horizontal="center" vertical="center"/>
    </xf>
    <xf numFmtId="0" fontId="9" fillId="6" borderId="2" xfId="0" applyFont="1" applyFill="1" applyBorder="1" applyAlignment="1">
      <alignment horizontal="left" vertical="center" wrapText="1"/>
    </xf>
    <xf numFmtId="44" fontId="12" fillId="7" borderId="1" xfId="3" applyNumberFormat="1" applyBorder="1" applyAlignment="1">
      <alignment horizontal="center" vertical="center"/>
    </xf>
    <xf numFmtId="0" fontId="6" fillId="0" borderId="5" xfId="0" applyFont="1" applyBorder="1" applyAlignment="1">
      <alignment wrapText="1"/>
    </xf>
    <xf numFmtId="0" fontId="6" fillId="2" borderId="5" xfId="0" applyFont="1" applyFill="1" applyBorder="1"/>
    <xf numFmtId="6" fontId="6" fillId="0" borderId="5" xfId="0" applyNumberFormat="1" applyFont="1" applyBorder="1" applyAlignment="1">
      <alignment horizontal="left"/>
    </xf>
    <xf numFmtId="0" fontId="3" fillId="0" borderId="3" xfId="0" applyFont="1" applyBorder="1" applyAlignment="1">
      <alignment vertical="center" wrapText="1"/>
    </xf>
    <xf numFmtId="0" fontId="11" fillId="0" borderId="3" xfId="0" applyFont="1" applyBorder="1" applyAlignment="1">
      <alignment vertical="center"/>
    </xf>
    <xf numFmtId="6" fontId="6" fillId="0" borderId="6" xfId="0" applyNumberFormat="1" applyFont="1" applyBorder="1" applyAlignment="1">
      <alignment horizontal="center" vertical="center" wrapText="1"/>
    </xf>
    <xf numFmtId="8" fontId="10" fillId="0" borderId="4" xfId="1" applyNumberFormat="1" applyFont="1" applyBorder="1" applyAlignment="1">
      <alignment horizontal="center"/>
    </xf>
    <xf numFmtId="0" fontId="9" fillId="3" borderId="2" xfId="0" applyFont="1" applyFill="1" applyBorder="1" applyAlignment="1" applyProtection="1">
      <alignment horizontal="center" vertical="center" wrapText="1"/>
      <protection locked="0"/>
    </xf>
    <xf numFmtId="6" fontId="6" fillId="0" borderId="6" xfId="0" applyNumberFormat="1" applyFont="1" applyBorder="1" applyAlignment="1">
      <alignment horizontal="left"/>
    </xf>
    <xf numFmtId="0" fontId="10" fillId="0" borderId="3" xfId="0" applyFont="1" applyBorder="1" applyAlignment="1">
      <alignment vertical="center" wrapText="1"/>
    </xf>
    <xf numFmtId="0" fontId="10" fillId="0" borderId="3" xfId="0" applyFont="1" applyBorder="1"/>
    <xf numFmtId="0" fontId="10" fillId="3" borderId="2" xfId="0" applyFont="1" applyFill="1" applyBorder="1"/>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3" fillId="8" borderId="0" xfId="0" applyFont="1" applyFill="1"/>
    <xf numFmtId="0" fontId="17" fillId="8" borderId="0" xfId="0" applyFont="1" applyFill="1"/>
    <xf numFmtId="0" fontId="17" fillId="0" borderId="0" xfId="0" applyFont="1"/>
    <xf numFmtId="8" fontId="3" fillId="8" borderId="0" xfId="0" applyNumberFormat="1" applyFont="1" applyFill="1"/>
    <xf numFmtId="165" fontId="3" fillId="9" borderId="0" xfId="0" applyNumberFormat="1" applyFont="1" applyFill="1"/>
    <xf numFmtId="2" fontId="3" fillId="9" borderId="0" xfId="0" applyNumberFormat="1" applyFont="1" applyFill="1"/>
    <xf numFmtId="2" fontId="3" fillId="8" borderId="0" xfId="0" applyNumberFormat="1" applyFont="1" applyFill="1"/>
    <xf numFmtId="2" fontId="17" fillId="8" borderId="0" xfId="0" applyNumberFormat="1" applyFont="1" applyFill="1"/>
    <xf numFmtId="0" fontId="7" fillId="9" borderId="0" xfId="0" applyFont="1" applyFill="1"/>
    <xf numFmtId="0" fontId="3" fillId="10" borderId="0" xfId="0" applyFont="1" applyFill="1"/>
    <xf numFmtId="0" fontId="4" fillId="10" borderId="0" xfId="0" applyFont="1" applyFill="1"/>
    <xf numFmtId="0" fontId="18" fillId="10" borderId="0" xfId="0" applyFont="1" applyFill="1"/>
    <xf numFmtId="0" fontId="10" fillId="11" borderId="0" xfId="0" applyFont="1" applyFill="1" applyAlignment="1">
      <alignment vertical="center"/>
    </xf>
    <xf numFmtId="0" fontId="0" fillId="2" borderId="0" xfId="0" applyFill="1"/>
    <xf numFmtId="0" fontId="10" fillId="2" borderId="22" xfId="0" applyFont="1" applyFill="1" applyBorder="1" applyAlignment="1">
      <alignment vertical="center"/>
    </xf>
    <xf numFmtId="0" fontId="0" fillId="2" borderId="23" xfId="0" applyFill="1" applyBorder="1"/>
    <xf numFmtId="0" fontId="0" fillId="2" borderId="24" xfId="0" applyFill="1" applyBorder="1"/>
    <xf numFmtId="0" fontId="10" fillId="2" borderId="25" xfId="0" applyFont="1" applyFill="1" applyBorder="1" applyAlignment="1">
      <alignment vertical="center"/>
    </xf>
    <xf numFmtId="0" fontId="0" fillId="2" borderId="27" xfId="0" applyFill="1" applyBorder="1"/>
    <xf numFmtId="0" fontId="10" fillId="2" borderId="0" xfId="0" applyFont="1" applyFill="1" applyAlignment="1" applyProtection="1">
      <alignment vertical="center"/>
      <protection locked="0" hidden="1"/>
    </xf>
    <xf numFmtId="0" fontId="10" fillId="2" borderId="0" xfId="0" applyFont="1" applyFill="1" applyAlignment="1" applyProtection="1">
      <alignment vertical="center"/>
      <protection hidden="1"/>
    </xf>
    <xf numFmtId="0" fontId="10" fillId="2" borderId="27" xfId="0" applyFont="1" applyFill="1" applyBorder="1" applyAlignment="1" applyProtection="1">
      <alignment vertical="center"/>
      <protection hidden="1"/>
    </xf>
    <xf numFmtId="0" fontId="10" fillId="2" borderId="0" xfId="0" applyFont="1" applyFill="1" applyAlignment="1" applyProtection="1">
      <alignment horizontal="center" vertical="center"/>
      <protection locked="0" hidden="1"/>
    </xf>
    <xf numFmtId="0" fontId="10" fillId="2" borderId="27" xfId="0" applyFont="1" applyFill="1" applyBorder="1" applyAlignment="1" applyProtection="1">
      <alignment vertical="center"/>
      <protection locked="0" hidden="1"/>
    </xf>
    <xf numFmtId="0" fontId="10" fillId="12" borderId="17" xfId="0" applyFont="1" applyFill="1" applyBorder="1" applyAlignment="1" applyProtection="1">
      <alignment horizontal="left" vertical="center"/>
      <protection locked="0"/>
    </xf>
    <xf numFmtId="49" fontId="11" fillId="2" borderId="0" xfId="0" applyNumberFormat="1" applyFont="1" applyFill="1" applyAlignment="1" applyProtection="1">
      <alignment horizontal="left" vertical="center"/>
      <protection hidden="1"/>
    </xf>
    <xf numFmtId="49" fontId="10" fillId="2" borderId="0" xfId="0" applyNumberFormat="1" applyFont="1" applyFill="1" applyAlignment="1" applyProtection="1">
      <alignment horizontal="left" vertical="center"/>
      <protection hidden="1"/>
    </xf>
    <xf numFmtId="0" fontId="10" fillId="2" borderId="32" xfId="0" applyFont="1" applyFill="1" applyBorder="1" applyAlignment="1">
      <alignment vertical="center"/>
    </xf>
    <xf numFmtId="0" fontId="0" fillId="2" borderId="33" xfId="0" applyFill="1" applyBorder="1"/>
    <xf numFmtId="0" fontId="10" fillId="2" borderId="33" xfId="0" applyFont="1" applyFill="1" applyBorder="1" applyAlignment="1" applyProtection="1">
      <alignment vertical="center"/>
      <protection locked="0" hidden="1"/>
    </xf>
    <xf numFmtId="0" fontId="10" fillId="2" borderId="34" xfId="0" applyFont="1" applyFill="1" applyBorder="1" applyAlignment="1" applyProtection="1">
      <alignment vertical="center"/>
      <protection hidden="1"/>
    </xf>
    <xf numFmtId="0" fontId="10" fillId="2" borderId="0" xfId="0" applyFont="1" applyFill="1" applyAlignment="1">
      <alignment vertical="center"/>
    </xf>
    <xf numFmtId="8" fontId="10" fillId="2" borderId="0" xfId="0" applyNumberFormat="1" applyFont="1" applyFill="1" applyAlignment="1" applyProtection="1">
      <alignment vertical="center"/>
      <protection hidden="1"/>
    </xf>
    <xf numFmtId="14" fontId="10" fillId="2" borderId="0" xfId="0" applyNumberFormat="1" applyFont="1" applyFill="1" applyAlignment="1" applyProtection="1">
      <alignment vertical="center"/>
      <protection hidden="1"/>
    </xf>
    <xf numFmtId="0" fontId="19" fillId="2" borderId="0" xfId="0" applyFont="1" applyFill="1"/>
    <xf numFmtId="0" fontId="8" fillId="2" borderId="25" xfId="0" applyFont="1" applyFill="1" applyBorder="1" applyAlignment="1">
      <alignment vertical="center"/>
    </xf>
    <xf numFmtId="0" fontId="12" fillId="6" borderId="0" xfId="0" applyFont="1" applyFill="1"/>
    <xf numFmtId="7" fontId="3" fillId="0" borderId="5" xfId="2" applyNumberFormat="1" applyFont="1" applyBorder="1" applyAlignment="1" applyProtection="1">
      <alignment horizontal="center" vertical="center" wrapText="1"/>
    </xf>
    <xf numFmtId="0" fontId="10" fillId="2" borderId="17" xfId="0" applyFont="1" applyFill="1" applyBorder="1" applyAlignment="1" applyProtection="1">
      <alignment vertical="center" wrapText="1"/>
      <protection locked="0"/>
    </xf>
    <xf numFmtId="0" fontId="10" fillId="12" borderId="17" xfId="0" applyFont="1" applyFill="1" applyBorder="1" applyAlignment="1" applyProtection="1">
      <alignment vertical="center"/>
      <protection locked="0"/>
    </xf>
    <xf numFmtId="0" fontId="10" fillId="2" borderId="17" xfId="0" applyFont="1" applyFill="1" applyBorder="1" applyAlignment="1">
      <alignment vertical="center"/>
    </xf>
    <xf numFmtId="6" fontId="0" fillId="2" borderId="17" xfId="0" applyNumberFormat="1" applyFill="1" applyBorder="1" applyProtection="1">
      <protection hidden="1"/>
    </xf>
    <xf numFmtId="6" fontId="0" fillId="2" borderId="35" xfId="0" applyNumberFormat="1" applyFill="1" applyBorder="1" applyProtection="1">
      <protection hidden="1"/>
    </xf>
    <xf numFmtId="44" fontId="3" fillId="0" borderId="1" xfId="2" applyFont="1" applyBorder="1" applyAlignment="1" applyProtection="1">
      <alignment vertical="center"/>
      <protection hidden="1"/>
    </xf>
    <xf numFmtId="8" fontId="11" fillId="3" borderId="2" xfId="0" applyNumberFormat="1" applyFont="1" applyFill="1" applyBorder="1" applyAlignment="1" applyProtection="1">
      <alignment horizontal="center" vertical="center"/>
      <protection hidden="1"/>
    </xf>
    <xf numFmtId="44" fontId="3" fillId="0" borderId="7" xfId="2" applyFont="1" applyBorder="1" applyAlignment="1" applyProtection="1">
      <alignment vertical="center"/>
      <protection hidden="1"/>
    </xf>
    <xf numFmtId="0" fontId="9" fillId="3" borderId="2" xfId="0" applyFont="1" applyFill="1" applyBorder="1" applyAlignment="1" applyProtection="1">
      <alignment horizontal="center" vertical="center" wrapText="1"/>
      <protection hidden="1"/>
    </xf>
    <xf numFmtId="44" fontId="10" fillId="0" borderId="3" xfId="2" applyFont="1" applyBorder="1" applyAlignment="1" applyProtection="1">
      <alignment horizontal="center" vertical="center"/>
      <protection hidden="1"/>
    </xf>
    <xf numFmtId="44" fontId="10" fillId="0" borderId="1" xfId="2" applyFont="1" applyBorder="1" applyAlignment="1" applyProtection="1">
      <alignment horizontal="center" vertical="center"/>
      <protection hidden="1"/>
    </xf>
    <xf numFmtId="44" fontId="10" fillId="0" borderId="7" xfId="2" applyFont="1" applyBorder="1" applyAlignment="1" applyProtection="1">
      <alignment horizontal="center" vertical="center"/>
      <protection hidden="1"/>
    </xf>
    <xf numFmtId="44" fontId="11" fillId="0" borderId="3" xfId="0" applyNumberFormat="1" applyFont="1" applyBorder="1" applyAlignment="1" applyProtection="1">
      <alignment horizontal="center" vertical="center"/>
      <protection hidden="1"/>
    </xf>
    <xf numFmtId="44" fontId="3" fillId="0" borderId="3" xfId="2" applyFont="1" applyBorder="1" applyAlignment="1" applyProtection="1">
      <alignment horizontal="center" vertical="center"/>
      <protection hidden="1"/>
    </xf>
    <xf numFmtId="44" fontId="3" fillId="0" borderId="1" xfId="2" applyFont="1" applyBorder="1" applyAlignment="1" applyProtection="1">
      <alignment horizontal="center" vertical="center"/>
      <protection hidden="1"/>
    </xf>
    <xf numFmtId="44" fontId="3" fillId="2" borderId="18" xfId="2" applyFont="1" applyFill="1" applyBorder="1" applyAlignment="1" applyProtection="1">
      <alignment horizontal="center" vertical="center"/>
      <protection hidden="1"/>
    </xf>
    <xf numFmtId="44" fontId="3" fillId="0" borderId="1" xfId="2" applyFont="1" applyBorder="1" applyProtection="1">
      <protection hidden="1"/>
    </xf>
    <xf numFmtId="44" fontId="12" fillId="7" borderId="0" xfId="3" applyNumberFormat="1" applyBorder="1" applyAlignment="1">
      <alignment horizontal="center" vertical="center"/>
    </xf>
    <xf numFmtId="8" fontId="11" fillId="3" borderId="36" xfId="0" applyNumberFormat="1" applyFont="1" applyFill="1" applyBorder="1" applyAlignment="1" applyProtection="1">
      <alignment horizontal="center" vertical="center"/>
      <protection hidden="1"/>
    </xf>
    <xf numFmtId="44" fontId="10" fillId="0" borderId="17" xfId="0" applyNumberFormat="1" applyFont="1" applyBorder="1" applyAlignment="1" applyProtection="1">
      <alignment vertical="center"/>
      <protection hidden="1"/>
    </xf>
    <xf numFmtId="6" fontId="3" fillId="0" borderId="5" xfId="0" applyNumberFormat="1" applyFont="1" applyBorder="1" applyAlignment="1">
      <alignment horizontal="left" vertical="center" wrapText="1"/>
    </xf>
    <xf numFmtId="44" fontId="3" fillId="0" borderId="1" xfId="2" applyFont="1" applyBorder="1" applyAlignment="1" applyProtection="1">
      <alignment horizontal="center" vertical="center"/>
      <protection hidden="1"/>
    </xf>
    <xf numFmtId="0" fontId="9" fillId="3" borderId="2" xfId="0" applyFont="1" applyFill="1" applyBorder="1" applyAlignment="1" applyProtection="1">
      <alignment horizontal="center" vertical="center" wrapText="1"/>
    </xf>
    <xf numFmtId="44" fontId="10" fillId="0" borderId="0" xfId="0" applyNumberFormat="1" applyFont="1" applyAlignment="1" applyProtection="1">
      <alignment horizontal="center" vertical="center" wrapText="1"/>
      <protection hidden="1"/>
    </xf>
    <xf numFmtId="0" fontId="3" fillId="2" borderId="0" xfId="0" applyFont="1" applyFill="1" applyProtection="1">
      <protection hidden="1"/>
    </xf>
    <xf numFmtId="0" fontId="9" fillId="3" borderId="13"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center" vertical="center" wrapText="1"/>
      <protection hidden="1"/>
    </xf>
    <xf numFmtId="0" fontId="9" fillId="3" borderId="2" xfId="0" applyFont="1" applyFill="1" applyBorder="1" applyAlignment="1" applyProtection="1">
      <alignment vertical="center" wrapText="1"/>
      <protection hidden="1"/>
    </xf>
    <xf numFmtId="0" fontId="8" fillId="3" borderId="13" xfId="0" applyFont="1" applyFill="1" applyBorder="1" applyAlignment="1" applyProtection="1">
      <alignment horizontal="center" vertical="center" wrapText="1"/>
      <protection hidden="1"/>
    </xf>
    <xf numFmtId="164" fontId="8" fillId="3" borderId="2" xfId="0" applyNumberFormat="1" applyFont="1" applyFill="1" applyBorder="1" applyAlignment="1" applyProtection="1">
      <alignment vertical="center"/>
      <protection hidden="1"/>
    </xf>
    <xf numFmtId="0" fontId="8" fillId="3" borderId="2" xfId="0" applyFont="1" applyFill="1" applyBorder="1" applyAlignment="1" applyProtection="1">
      <alignment vertical="center"/>
      <protection hidden="1"/>
    </xf>
    <xf numFmtId="0" fontId="8" fillId="3" borderId="2" xfId="0" applyFont="1" applyFill="1" applyBorder="1" applyAlignment="1" applyProtection="1">
      <alignment vertical="center" wrapText="1"/>
      <protection hidden="1"/>
    </xf>
    <xf numFmtId="0" fontId="9" fillId="3" borderId="2" xfId="0" applyFont="1" applyFill="1" applyBorder="1" applyAlignment="1" applyProtection="1">
      <alignment horizontal="center" vertical="center"/>
      <protection hidden="1"/>
    </xf>
    <xf numFmtId="0" fontId="9" fillId="3" borderId="1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left" vertical="center" wrapText="1"/>
      <protection hidden="1"/>
    </xf>
    <xf numFmtId="6" fontId="3" fillId="0" borderId="5" xfId="0" applyNumberFormat="1" applyFont="1" applyBorder="1" applyAlignment="1" applyProtection="1">
      <alignment horizontal="left" vertical="center"/>
      <protection hidden="1"/>
    </xf>
    <xf numFmtId="0" fontId="3" fillId="4" borderId="1" xfId="0" applyFont="1" applyFill="1" applyBorder="1" applyAlignment="1" applyProtection="1">
      <alignment horizontal="center" vertical="center"/>
      <protection hidden="1"/>
    </xf>
    <xf numFmtId="8" fontId="11" fillId="3" borderId="3" xfId="0" applyNumberFormat="1" applyFont="1" applyFill="1" applyBorder="1" applyAlignment="1" applyProtection="1">
      <alignment horizontal="center" vertical="center"/>
      <protection hidden="1"/>
    </xf>
    <xf numFmtId="6" fontId="3" fillId="4" borderId="5" xfId="0" applyNumberFormat="1" applyFont="1" applyFill="1" applyBorder="1" applyAlignment="1" applyProtection="1">
      <alignment horizontal="left" vertical="center"/>
      <protection hidden="1"/>
    </xf>
    <xf numFmtId="44" fontId="3" fillId="4" borderId="1" xfId="2"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8" fillId="3" borderId="2" xfId="0" applyFont="1" applyFill="1" applyBorder="1" applyProtection="1">
      <protection hidden="1"/>
    </xf>
    <xf numFmtId="6" fontId="3" fillId="0" borderId="4" xfId="0" applyNumberFormat="1" applyFont="1" applyBorder="1" applyAlignment="1" applyProtection="1">
      <alignment horizontal="left" vertical="center" wrapText="1"/>
      <protection hidden="1"/>
    </xf>
    <xf numFmtId="0" fontId="3" fillId="4" borderId="3" xfId="0" applyFont="1" applyFill="1" applyBorder="1" applyAlignment="1" applyProtection="1">
      <alignment horizontal="center" vertical="center"/>
      <protection hidden="1"/>
    </xf>
    <xf numFmtId="6" fontId="3" fillId="4" borderId="4" xfId="0" applyNumberFormat="1" applyFont="1" applyFill="1" applyBorder="1" applyAlignment="1" applyProtection="1">
      <alignment horizontal="left" vertical="center" wrapText="1"/>
      <protection hidden="1"/>
    </xf>
    <xf numFmtId="44" fontId="3" fillId="4" borderId="3" xfId="2" applyFont="1" applyFill="1" applyBorder="1" applyAlignment="1" applyProtection="1">
      <alignment horizontal="center" vertical="center"/>
      <protection hidden="1"/>
    </xf>
    <xf numFmtId="6" fontId="6" fillId="0" borderId="4" xfId="0" applyNumberFormat="1" applyFont="1" applyBorder="1" applyAlignment="1" applyProtection="1">
      <alignment horizontal="center" vertical="center" wrapText="1"/>
      <protection hidden="1"/>
    </xf>
    <xf numFmtId="44" fontId="3" fillId="0" borderId="3" xfId="2" applyFont="1" applyBorder="1" applyAlignment="1" applyProtection="1">
      <alignment vertical="center"/>
      <protection hidden="1"/>
    </xf>
    <xf numFmtId="0" fontId="9" fillId="3" borderId="1" xfId="0" applyFont="1" applyFill="1" applyBorder="1" applyAlignment="1" applyProtection="1">
      <alignment horizontal="center" vertical="center" wrapText="1"/>
      <protection hidden="1"/>
    </xf>
    <xf numFmtId="8" fontId="8" fillId="4" borderId="1" xfId="1" applyNumberFormat="1" applyFont="1" applyFill="1" applyBorder="1" applyAlignment="1" applyProtection="1">
      <alignment horizontal="center"/>
      <protection hidden="1"/>
    </xf>
    <xf numFmtId="0" fontId="10" fillId="4" borderId="18" xfId="0" applyFont="1" applyFill="1" applyBorder="1" applyAlignment="1" applyProtection="1">
      <alignment horizontal="center" vertical="center"/>
      <protection hidden="1"/>
    </xf>
    <xf numFmtId="44" fontId="10" fillId="4" borderId="1" xfId="2" applyFont="1" applyFill="1" applyBorder="1" applyAlignment="1" applyProtection="1">
      <alignment horizontal="center" vertical="center"/>
      <protection hidden="1"/>
    </xf>
    <xf numFmtId="0" fontId="6" fillId="0" borderId="1" xfId="0" applyFont="1" applyBorder="1" applyAlignment="1" applyProtection="1">
      <alignment wrapText="1"/>
      <protection hidden="1"/>
    </xf>
    <xf numFmtId="44" fontId="10" fillId="0" borderId="1" xfId="0" applyNumberFormat="1" applyFont="1" applyBorder="1" applyAlignment="1" applyProtection="1">
      <alignment vertical="center"/>
      <protection hidden="1"/>
    </xf>
    <xf numFmtId="0" fontId="6" fillId="4" borderId="1" xfId="0" applyFont="1" applyFill="1" applyBorder="1" applyAlignment="1" applyProtection="1">
      <alignment wrapText="1"/>
      <protection hidden="1"/>
    </xf>
    <xf numFmtId="44" fontId="10" fillId="4" borderId="1" xfId="0" applyNumberFormat="1" applyFont="1" applyFill="1" applyBorder="1" applyAlignment="1" applyProtection="1">
      <alignment vertical="center"/>
      <protection hidden="1"/>
    </xf>
    <xf numFmtId="0" fontId="6" fillId="2" borderId="1" xfId="0" applyFont="1" applyFill="1" applyBorder="1" applyProtection="1">
      <protection hidden="1"/>
    </xf>
    <xf numFmtId="0" fontId="10" fillId="0" borderId="18" xfId="0" applyFont="1" applyBorder="1" applyAlignment="1" applyProtection="1">
      <alignment horizontal="center" vertical="center"/>
      <protection hidden="1"/>
    </xf>
    <xf numFmtId="0" fontId="4" fillId="4" borderId="1" xfId="0" applyFont="1" applyFill="1" applyBorder="1" applyProtection="1">
      <protection hidden="1"/>
    </xf>
    <xf numFmtId="6" fontId="6" fillId="0" borderId="1" xfId="0" applyNumberFormat="1" applyFont="1" applyBorder="1" applyAlignment="1" applyProtection="1">
      <alignment horizontal="left"/>
      <protection hidden="1"/>
    </xf>
    <xf numFmtId="0" fontId="10" fillId="12" borderId="18"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vertical="center" wrapText="1"/>
      <protection hidden="1"/>
    </xf>
    <xf numFmtId="0" fontId="10" fillId="3" borderId="1" xfId="0" applyFont="1" applyFill="1" applyBorder="1" applyProtection="1">
      <protection hidden="1"/>
    </xf>
    <xf numFmtId="0" fontId="3" fillId="0" borderId="1" xfId="0" applyFont="1" applyBorder="1" applyAlignment="1" applyProtection="1">
      <alignment vertical="center" wrapText="1"/>
      <protection hidden="1"/>
    </xf>
    <xf numFmtId="0" fontId="11" fillId="0" borderId="1" xfId="0" applyFont="1" applyBorder="1" applyAlignment="1" applyProtection="1">
      <alignment vertical="center"/>
      <protection hidden="1"/>
    </xf>
    <xf numFmtId="0" fontId="10" fillId="0" borderId="1" xfId="0" applyFont="1" applyBorder="1" applyAlignment="1" applyProtection="1">
      <alignment vertical="center" wrapText="1"/>
      <protection hidden="1"/>
    </xf>
    <xf numFmtId="0" fontId="10" fillId="0" borderId="1" xfId="0" applyFont="1" applyBorder="1" applyProtection="1">
      <protection hidden="1"/>
    </xf>
    <xf numFmtId="44" fontId="11" fillId="0" borderId="1" xfId="0" applyNumberFormat="1" applyFont="1" applyBorder="1" applyAlignment="1" applyProtection="1">
      <alignment horizontal="center" vertical="center"/>
      <protection hidden="1"/>
    </xf>
    <xf numFmtId="44" fontId="3" fillId="0" borderId="1" xfId="2" applyFont="1" applyBorder="1" applyAlignment="1" applyProtection="1">
      <alignment horizontal="center" vertical="center"/>
      <protection hidden="1"/>
    </xf>
    <xf numFmtId="0" fontId="3" fillId="2" borderId="9" xfId="0" applyFont="1" applyFill="1" applyBorder="1" applyAlignment="1">
      <alignment horizontal="left" vertical="top" wrapText="1"/>
    </xf>
    <xf numFmtId="0" fontId="0" fillId="2" borderId="7" xfId="0" applyFill="1" applyBorder="1" applyAlignment="1">
      <alignment horizontal="left" vertical="top" wrapText="1"/>
    </xf>
    <xf numFmtId="0" fontId="6" fillId="4" borderId="4" xfId="0" applyFont="1" applyFill="1" applyBorder="1" applyAlignment="1" applyProtection="1">
      <alignment horizontal="center" vertical="center"/>
      <protection locked="0"/>
    </xf>
    <xf numFmtId="0" fontId="0" fillId="0" borderId="3" xfId="0" applyBorder="1" applyAlignment="1" applyProtection="1">
      <protection locked="0"/>
    </xf>
    <xf numFmtId="1" fontId="7" fillId="4" borderId="5" xfId="0" applyNumberFormat="1" applyFont="1" applyFill="1" applyBorder="1" applyAlignment="1" applyProtection="1">
      <alignment horizontal="center" vertical="center"/>
      <protection locked="0"/>
    </xf>
    <xf numFmtId="1" fontId="0" fillId="0" borderId="1" xfId="0" applyNumberFormat="1" applyBorder="1" applyAlignment="1" applyProtection="1">
      <protection locked="0"/>
    </xf>
    <xf numFmtId="1" fontId="7" fillId="4" borderId="5" xfId="0" applyNumberFormat="1" applyFont="1" applyFill="1" applyBorder="1" applyAlignment="1">
      <alignment horizontal="center" vertical="center" wrapText="1"/>
    </xf>
    <xf numFmtId="1" fontId="0" fillId="0" borderId="1" xfId="0" applyNumberFormat="1" applyBorder="1" applyAlignment="1"/>
    <xf numFmtId="0" fontId="6" fillId="4" borderId="6" xfId="0" applyFont="1" applyFill="1" applyBorder="1" applyAlignment="1" applyProtection="1">
      <alignment horizontal="center" vertical="center"/>
      <protection locked="0"/>
    </xf>
    <xf numFmtId="0" fontId="0" fillId="0" borderId="7" xfId="0" applyBorder="1" applyAlignment="1" applyProtection="1">
      <protection locked="0"/>
    </xf>
    <xf numFmtId="0" fontId="7" fillId="4" borderId="6" xfId="0" applyFont="1" applyFill="1" applyBorder="1" applyAlignment="1" applyProtection="1">
      <alignment vertical="center" wrapText="1"/>
      <protection locked="0"/>
    </xf>
    <xf numFmtId="0" fontId="14" fillId="4" borderId="5" xfId="0" applyFont="1" applyFill="1" applyBorder="1" applyAlignment="1" applyProtection="1">
      <alignment horizontal="center" vertical="center" wrapText="1"/>
      <protection locked="0"/>
    </xf>
    <xf numFmtId="0" fontId="0" fillId="4" borderId="1" xfId="0" applyFill="1" applyBorder="1" applyAlignment="1" applyProtection="1">
      <protection locked="0"/>
    </xf>
    <xf numFmtId="0" fontId="14" fillId="4" borderId="4" xfId="0" applyFont="1" applyFill="1" applyBorder="1" applyAlignment="1" applyProtection="1">
      <alignment horizontal="center" vertical="center" wrapText="1"/>
      <protection locked="0"/>
    </xf>
    <xf numFmtId="0" fontId="0" fillId="4" borderId="3" xfId="0" applyFill="1" applyBorder="1" applyAlignment="1" applyProtection="1">
      <protection locked="0"/>
    </xf>
    <xf numFmtId="44" fontId="3" fillId="0" borderId="1" xfId="2"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9" fillId="6" borderId="2" xfId="0" applyFont="1" applyFill="1" applyBorder="1" applyAlignment="1">
      <alignment horizontal="center" vertical="center" wrapText="1"/>
    </xf>
    <xf numFmtId="0" fontId="12" fillId="6" borderId="2" xfId="0" applyFont="1" applyFill="1" applyBorder="1" applyAlignment="1"/>
    <xf numFmtId="0" fontId="13" fillId="0" borderId="0" xfId="0" applyFont="1" applyAlignment="1">
      <alignment vertical="center"/>
    </xf>
    <xf numFmtId="0" fontId="3" fillId="0" borderId="0" xfId="0" applyFont="1" applyAlignment="1">
      <alignment vertical="center"/>
    </xf>
    <xf numFmtId="0" fontId="15" fillId="6" borderId="2" xfId="0" applyFont="1" applyFill="1" applyBorder="1" applyAlignment="1">
      <alignment horizontal="center" vertical="center" wrapText="1"/>
    </xf>
    <xf numFmtId="0" fontId="16" fillId="6" borderId="2" xfId="0" applyFont="1" applyFill="1" applyBorder="1" applyAlignment="1"/>
    <xf numFmtId="0" fontId="9" fillId="6"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2" fillId="6" borderId="0" xfId="0" applyFont="1" applyFill="1" applyAlignment="1">
      <alignment horizontal="center"/>
    </xf>
    <xf numFmtId="0" fontId="12" fillId="6" borderId="26" xfId="0" applyFont="1" applyFill="1" applyBorder="1" applyAlignment="1">
      <alignment horizontal="center"/>
    </xf>
    <xf numFmtId="0" fontId="8" fillId="6" borderId="25"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8" fillId="6" borderId="27" xfId="0" applyFont="1" applyFill="1" applyBorder="1" applyAlignment="1" applyProtection="1">
      <alignment horizontal="center" vertical="center"/>
      <protection hidden="1"/>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8" fillId="6" borderId="30" xfId="0" applyFont="1" applyFill="1" applyBorder="1" applyAlignment="1" applyProtection="1">
      <alignment horizontal="center" vertical="center" wrapText="1"/>
      <protection locked="0" hidden="1"/>
    </xf>
    <xf numFmtId="0" fontId="8" fillId="6" borderId="28" xfId="0" applyFont="1" applyFill="1" applyBorder="1" applyAlignment="1" applyProtection="1">
      <alignment horizontal="center" vertical="center" wrapText="1"/>
      <protection locked="0" hidden="1"/>
    </xf>
    <xf numFmtId="0" fontId="8" fillId="6" borderId="30" xfId="0" applyFont="1" applyFill="1" applyBorder="1" applyAlignment="1" applyProtection="1">
      <alignment horizontal="center" vertical="center"/>
      <protection locked="0" hidden="1"/>
    </xf>
    <xf numFmtId="0" fontId="8" fillId="6" borderId="28" xfId="0" applyFont="1" applyFill="1" applyBorder="1" applyAlignment="1" applyProtection="1">
      <alignment horizontal="center" vertical="center"/>
      <protection locked="0" hidden="1"/>
    </xf>
    <xf numFmtId="0" fontId="8" fillId="6" borderId="22" xfId="0" applyFont="1" applyFill="1" applyBorder="1" applyAlignment="1" applyProtection="1">
      <alignment horizontal="center" vertical="center"/>
      <protection hidden="1"/>
    </xf>
    <xf numFmtId="0" fontId="8" fillId="6" borderId="23" xfId="0" applyFont="1" applyFill="1" applyBorder="1" applyAlignment="1" applyProtection="1">
      <alignment horizontal="center" vertical="center"/>
      <protection hidden="1"/>
    </xf>
    <xf numFmtId="0" fontId="8" fillId="6" borderId="24" xfId="0" applyFont="1" applyFill="1" applyBorder="1" applyAlignment="1" applyProtection="1">
      <alignment horizontal="center" vertical="center"/>
      <protection hidden="1"/>
    </xf>
    <xf numFmtId="0" fontId="19" fillId="2" borderId="28" xfId="0" applyFont="1" applyFill="1" applyBorder="1" applyAlignment="1" applyProtection="1">
      <alignment vertical="center"/>
      <protection locked="0" hidden="1"/>
    </xf>
    <xf numFmtId="0" fontId="20" fillId="2" borderId="28" xfId="0" applyFont="1" applyFill="1" applyBorder="1" applyAlignment="1">
      <alignment vertical="center"/>
    </xf>
    <xf numFmtId="0" fontId="8" fillId="6" borderId="30" xfId="0" applyFont="1" applyFill="1" applyBorder="1" applyAlignment="1" applyProtection="1">
      <alignment vertical="center" wrapText="1"/>
      <protection locked="0" hidden="1"/>
    </xf>
    <xf numFmtId="0" fontId="8" fillId="6" borderId="28" xfId="0" applyFont="1" applyFill="1" applyBorder="1" applyAlignment="1" applyProtection="1">
      <alignment vertical="center" wrapText="1"/>
      <protection locked="0" hidden="1"/>
    </xf>
    <xf numFmtId="0" fontId="8" fillId="6" borderId="30" xfId="0" applyFont="1" applyFill="1" applyBorder="1" applyAlignment="1" applyProtection="1">
      <alignment vertical="center" wrapText="1"/>
      <protection hidden="1"/>
    </xf>
    <xf numFmtId="0" fontId="0" fillId="0" borderId="28" xfId="0" applyBorder="1" applyAlignment="1">
      <alignment vertical="center" wrapText="1"/>
    </xf>
    <xf numFmtId="0" fontId="8" fillId="6" borderId="29" xfId="0" applyFont="1" applyFill="1" applyBorder="1" applyAlignment="1" applyProtection="1">
      <alignment horizontal="center" vertical="center"/>
      <protection locked="0" hidden="1"/>
    </xf>
    <xf numFmtId="0" fontId="8" fillId="6" borderId="31" xfId="0" applyFont="1" applyFill="1" applyBorder="1" applyAlignment="1" applyProtection="1">
      <alignment horizontal="center" vertical="center"/>
      <protection locked="0" hidden="1"/>
    </xf>
    <xf numFmtId="0" fontId="0" fillId="2" borderId="25" xfId="0" applyFill="1" applyBorder="1" applyAlignment="1">
      <alignment horizontal="center"/>
    </xf>
    <xf numFmtId="0" fontId="0" fillId="2" borderId="0" xfId="0" applyFill="1" applyAlignment="1">
      <alignment horizontal="center"/>
    </xf>
    <xf numFmtId="0" fontId="0" fillId="2" borderId="27" xfId="0" applyFill="1" applyBorder="1" applyAlignment="1">
      <alignment horizontal="center"/>
    </xf>
    <xf numFmtId="0" fontId="3" fillId="2" borderId="9" xfId="0" applyFont="1" applyFill="1" applyBorder="1" applyAlignment="1" applyProtection="1">
      <alignment horizontal="left" vertical="top" wrapText="1"/>
      <protection hidden="1"/>
    </xf>
    <xf numFmtId="0" fontId="0" fillId="2" borderId="7" xfId="0" applyFill="1" applyBorder="1" applyAlignment="1" applyProtection="1">
      <alignment horizontal="left" vertical="top" wrapText="1"/>
      <protection hidden="1"/>
    </xf>
    <xf numFmtId="0" fontId="12" fillId="3" borderId="19" xfId="0" applyFont="1" applyFill="1" applyBorder="1" applyAlignment="1" applyProtection="1">
      <protection hidden="1"/>
    </xf>
    <xf numFmtId="0" fontId="0" fillId="0" borderId="20" xfId="0" applyBorder="1" applyAlignment="1" applyProtection="1">
      <protection hidden="1"/>
    </xf>
    <xf numFmtId="0" fontId="0" fillId="0" borderId="21" xfId="0" applyBorder="1" applyAlignment="1" applyProtection="1">
      <protection hidden="1"/>
    </xf>
    <xf numFmtId="166" fontId="7" fillId="4" borderId="5" xfId="1" applyNumberFormat="1" applyFont="1" applyFill="1" applyBorder="1" applyAlignment="1" applyProtection="1">
      <alignment horizontal="center" vertical="center"/>
      <protection hidden="1"/>
    </xf>
    <xf numFmtId="166" fontId="0" fillId="0" borderId="1" xfId="1" applyNumberFormat="1" applyFont="1" applyBorder="1" applyAlignment="1" applyProtection="1">
      <protection hidden="1"/>
    </xf>
    <xf numFmtId="6" fontId="7" fillId="4" borderId="5" xfId="0" applyNumberFormat="1" applyFont="1" applyFill="1" applyBorder="1" applyAlignment="1" applyProtection="1">
      <alignment horizontal="center" vertical="center" wrapText="1"/>
      <protection hidden="1"/>
    </xf>
    <xf numFmtId="0" fontId="0" fillId="0" borderId="1" xfId="0" applyBorder="1" applyAlignment="1" applyProtection="1">
      <protection hidden="1"/>
    </xf>
    <xf numFmtId="0" fontId="7" fillId="4" borderId="6" xfId="0" applyFont="1" applyFill="1" applyBorder="1" applyAlignment="1" applyProtection="1">
      <alignment vertical="center" wrapText="1"/>
      <protection hidden="1"/>
    </xf>
    <xf numFmtId="0" fontId="0" fillId="0" borderId="7" xfId="0" applyBorder="1" applyAlignment="1" applyProtection="1">
      <protection hidden="1"/>
    </xf>
    <xf numFmtId="0" fontId="6" fillId="0" borderId="4" xfId="0" applyFont="1" applyBorder="1" applyAlignment="1" applyProtection="1">
      <alignment vertical="center"/>
      <protection hidden="1"/>
    </xf>
    <xf numFmtId="0" fontId="0" fillId="0" borderId="3" xfId="0" applyBorder="1" applyAlignment="1" applyProtection="1">
      <alignment vertical="center"/>
      <protection hidden="1"/>
    </xf>
    <xf numFmtId="0" fontId="0" fillId="0" borderId="15" xfId="0" applyBorder="1" applyAlignment="1" applyProtection="1">
      <alignment vertical="center"/>
      <protection hidden="1"/>
    </xf>
    <xf numFmtId="0" fontId="6" fillId="4" borderId="5" xfId="0" applyFont="1" applyFill="1" applyBorder="1" applyAlignment="1" applyProtection="1">
      <alignment horizontal="center" vertical="center"/>
      <protection hidden="1"/>
    </xf>
    <xf numFmtId="0" fontId="0" fillId="0" borderId="16" xfId="0" applyBorder="1" applyAlignment="1" applyProtection="1">
      <protection hidden="1"/>
    </xf>
    <xf numFmtId="0" fontId="6" fillId="4" borderId="5" xfId="0" applyFont="1" applyFill="1" applyBorder="1" applyAlignment="1" applyProtection="1">
      <alignment vertical="center"/>
      <protection hidden="1"/>
    </xf>
    <xf numFmtId="0" fontId="0" fillId="4" borderId="1" xfId="0" applyFill="1" applyBorder="1" applyAlignment="1" applyProtection="1">
      <alignment vertical="center"/>
      <protection hidden="1"/>
    </xf>
    <xf numFmtId="0" fontId="0" fillId="4" borderId="16" xfId="0" applyFill="1" applyBorder="1" applyAlignment="1" applyProtection="1">
      <alignment vertical="center"/>
      <protection hidden="1"/>
    </xf>
    <xf numFmtId="0" fontId="6" fillId="4" borderId="4" xfId="0" applyFont="1" applyFill="1" applyBorder="1" applyAlignment="1" applyProtection="1">
      <alignment horizontal="center" vertical="center"/>
      <protection hidden="1"/>
    </xf>
    <xf numFmtId="0" fontId="0" fillId="0" borderId="3" xfId="0" applyBorder="1" applyAlignment="1" applyProtection="1">
      <protection hidden="1"/>
    </xf>
    <xf numFmtId="0" fontId="0" fillId="0" borderId="15" xfId="0" applyBorder="1" applyAlignment="1" applyProtection="1">
      <protection hidden="1"/>
    </xf>
    <xf numFmtId="0" fontId="13" fillId="0" borderId="0" xfId="0" applyFont="1" applyAlignment="1" applyProtection="1">
      <alignment vertical="center"/>
      <protection hidden="1"/>
    </xf>
    <xf numFmtId="0" fontId="3" fillId="0" borderId="0" xfId="0" applyFont="1" applyAlignment="1" applyProtection="1">
      <alignment vertical="center"/>
      <protection hidden="1"/>
    </xf>
    <xf numFmtId="0" fontId="15" fillId="3" borderId="10" xfId="0" applyFont="1" applyFill="1" applyBorder="1" applyAlignment="1" applyProtection="1">
      <alignment horizontal="center" vertical="center" wrapText="1"/>
      <protection hidden="1"/>
    </xf>
    <xf numFmtId="0" fontId="15" fillId="3" borderId="11" xfId="0" applyFont="1" applyFill="1" applyBorder="1" applyAlignment="1" applyProtection="1">
      <alignment horizontal="center" vertical="center" wrapText="1"/>
      <protection hidden="1"/>
    </xf>
    <xf numFmtId="0" fontId="16" fillId="3" borderId="11" xfId="0" applyFont="1" applyFill="1" applyBorder="1" applyAlignment="1" applyProtection="1">
      <protection hidden="1"/>
    </xf>
    <xf numFmtId="0" fontId="16" fillId="3" borderId="12" xfId="0" applyFont="1" applyFill="1" applyBorder="1" applyAlignment="1" applyProtection="1">
      <protection hidden="1"/>
    </xf>
    <xf numFmtId="0" fontId="9" fillId="3" borderId="13" xfId="0" applyFont="1" applyFill="1" applyBorder="1" applyAlignment="1" applyProtection="1">
      <alignment horizontal="left" vertical="center" wrapText="1"/>
      <protection hidden="1"/>
    </xf>
    <xf numFmtId="0" fontId="8" fillId="3" borderId="2" xfId="0" applyFont="1" applyFill="1" applyBorder="1" applyAlignment="1" applyProtection="1">
      <alignment horizontal="left" vertical="center" wrapText="1"/>
      <protection hidden="1"/>
    </xf>
    <xf numFmtId="0" fontId="12" fillId="3" borderId="2" xfId="0" applyFont="1" applyFill="1" applyBorder="1" applyAlignment="1" applyProtection="1">
      <protection hidden="1"/>
    </xf>
    <xf numFmtId="0" fontId="12" fillId="3" borderId="14" xfId="0" applyFont="1" applyFill="1" applyBorder="1" applyAlignment="1" applyProtection="1">
      <protection hidden="1"/>
    </xf>
    <xf numFmtId="0" fontId="9" fillId="3" borderId="2" xfId="0" applyFont="1" applyFill="1" applyBorder="1" applyAlignment="1" applyProtection="1">
      <alignment horizontal="left" vertical="center" wrapText="1"/>
      <protection hidden="1"/>
    </xf>
    <xf numFmtId="0" fontId="12" fillId="3" borderId="2" xfId="0" applyFont="1" applyFill="1" applyBorder="1" applyAlignment="1" applyProtection="1">
      <alignment horizontal="left" wrapText="1"/>
      <protection hidden="1"/>
    </xf>
    <xf numFmtId="0" fontId="12" fillId="3" borderId="14" xfId="0" applyFont="1" applyFill="1" applyBorder="1" applyAlignment="1" applyProtection="1">
      <alignment horizontal="left" wrapText="1"/>
      <protection hidden="1"/>
    </xf>
    <xf numFmtId="0" fontId="9" fillId="3" borderId="2" xfId="0" applyFont="1" applyFill="1" applyBorder="1" applyAlignment="1" applyProtection="1">
      <alignment horizontal="center" vertical="center" wrapText="1"/>
      <protection hidden="1"/>
    </xf>
    <xf numFmtId="49" fontId="3" fillId="12" borderId="37" xfId="0" applyNumberFormat="1" applyFont="1" applyFill="1" applyBorder="1" applyAlignment="1" applyProtection="1">
      <alignment horizontal="left" vertical="center"/>
      <protection hidden="1"/>
    </xf>
    <xf numFmtId="49" fontId="3" fillId="12" borderId="38" xfId="0" applyNumberFormat="1" applyFont="1" applyFill="1" applyBorder="1" applyAlignment="1" applyProtection="1">
      <alignment horizontal="left" vertical="center"/>
      <protection hidden="1"/>
    </xf>
    <xf numFmtId="49" fontId="3" fillId="12" borderId="5" xfId="0" applyNumberFormat="1" applyFont="1" applyFill="1" applyBorder="1" applyAlignment="1" applyProtection="1">
      <alignment horizontal="left" vertical="center"/>
      <protection hidden="1"/>
    </xf>
  </cellXfs>
  <cellStyles count="4">
    <cellStyle name="Accent6" xfId="3" builtinId="49"/>
    <cellStyle name="Comma" xfId="1" builtinId="3"/>
    <cellStyle name="Currency" xfId="2" builtinId="4"/>
    <cellStyle name="Normal" xfId="0" builtinId="0"/>
  </cellStyles>
  <dxfs count="0"/>
  <tableStyles count="0" defaultTableStyle="TableStyleMedium2" defaultPivotStyle="PivotStyleLight16"/>
  <colors>
    <mruColors>
      <color rgb="FFFC8500"/>
      <color rgb="FFFFFF66"/>
      <color rgb="FF6E6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1085849</xdr:colOff>
      <xdr:row>0</xdr:row>
      <xdr:rowOff>811244</xdr:rowOff>
    </xdr:to>
    <xdr:pic>
      <xdr:nvPicPr>
        <xdr:cNvPr id="3" name="Picture 2">
          <a:extLst>
            <a:ext uri="{FF2B5EF4-FFF2-40B4-BE49-F238E27FC236}">
              <a16:creationId xmlns:a16="http://schemas.microsoft.com/office/drawing/2014/main" id="{E581FEBB-E5D8-4243-982F-A49D82443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1790700" cy="814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503465</xdr:colOff>
      <xdr:row>1</xdr:row>
      <xdr:rowOff>56695</xdr:rowOff>
    </xdr:from>
    <xdr:to>
      <xdr:col>5</xdr:col>
      <xdr:colOff>1126559</xdr:colOff>
      <xdr:row>4</xdr:row>
      <xdr:rowOff>172357</xdr:rowOff>
    </xdr:to>
    <xdr:pic>
      <xdr:nvPicPr>
        <xdr:cNvPr id="2" name="Picture 1">
          <a:extLst>
            <a:ext uri="{FF2B5EF4-FFF2-40B4-BE49-F238E27FC236}">
              <a16:creationId xmlns:a16="http://schemas.microsoft.com/office/drawing/2014/main" id="{A787A8BF-94E6-4BEE-9953-6175232B07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2822" y="247195"/>
          <a:ext cx="1856809" cy="659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590388</xdr:colOff>
      <xdr:row>0</xdr:row>
      <xdr:rowOff>609524</xdr:rowOff>
    </xdr:to>
    <xdr:pic>
      <xdr:nvPicPr>
        <xdr:cNvPr id="4" name="Picture 3">
          <a:extLst>
            <a:ext uri="{FF2B5EF4-FFF2-40B4-BE49-F238E27FC236}">
              <a16:creationId xmlns:a16="http://schemas.microsoft.com/office/drawing/2014/main" id="{84A9120E-7351-46FA-9569-4B1ABD9B2B2E}"/>
            </a:ext>
          </a:extLst>
        </xdr:cNvPr>
        <xdr:cNvPicPr>
          <a:picLocks noChangeAspect="1"/>
        </xdr:cNvPicPr>
      </xdr:nvPicPr>
      <xdr:blipFill>
        <a:blip xmlns:r="http://schemas.openxmlformats.org/officeDocument/2006/relationships" r:embed="rId1"/>
        <a:stretch>
          <a:fillRect/>
        </a:stretch>
      </xdr:blipFill>
      <xdr:spPr>
        <a:xfrm>
          <a:off x="609600" y="0"/>
          <a:ext cx="1295238" cy="6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27FE-9177-4B81-AB59-D50B32580DA4}">
  <dimension ref="A1:L71"/>
  <sheetViews>
    <sheetView showGridLines="0" tabSelected="1" topLeftCell="B1" zoomScale="85" zoomScaleNormal="85" workbookViewId="0">
      <pane xSplit="3" ySplit="6" topLeftCell="E7" activePane="bottomRight" state="frozen"/>
      <selection activeCell="B1" sqref="B1"/>
      <selection pane="topRight" activeCell="E1" sqref="E1"/>
      <selection pane="bottomLeft" activeCell="B7" sqref="B7"/>
      <selection pane="bottomRight" activeCell="E8" sqref="E8:H8"/>
    </sheetView>
  </sheetViews>
  <sheetFormatPr defaultColWidth="0" defaultRowHeight="14" zeroHeight="1" x14ac:dyDescent="0.3"/>
  <cols>
    <col min="1" max="1" width="0" style="4" hidden="1" customWidth="1"/>
    <col min="2" max="2" width="3.453125" style="1" customWidth="1"/>
    <col min="3" max="3" width="10.54296875" style="9" customWidth="1"/>
    <col min="4" max="4" width="73" style="9" customWidth="1"/>
    <col min="5" max="5" width="71" style="9" customWidth="1"/>
    <col min="6" max="6" width="9.54296875" style="4" bestFit="1" customWidth="1"/>
    <col min="7" max="8" width="17.1796875" style="4" bestFit="1" customWidth="1"/>
    <col min="9" max="9" width="16.81640625" style="4" hidden="1"/>
    <col min="10" max="10" width="43" style="4" hidden="1"/>
    <col min="11" max="16384" width="9.1796875" style="4" hidden="1"/>
  </cols>
  <sheetData>
    <row r="1" spans="3:12" ht="66.75" customHeight="1" x14ac:dyDescent="0.35">
      <c r="C1" s="187"/>
      <c r="D1" s="188"/>
      <c r="E1" s="188"/>
      <c r="F1" s="1"/>
      <c r="G1" s="1"/>
      <c r="H1" s="1"/>
      <c r="I1" s="2"/>
      <c r="J1" s="3"/>
      <c r="K1" s="1"/>
      <c r="L1" s="1"/>
    </row>
    <row r="2" spans="3:12" ht="58.5" customHeight="1" x14ac:dyDescent="0.6">
      <c r="C2" s="189" t="s">
        <v>174</v>
      </c>
      <c r="D2" s="189"/>
      <c r="E2" s="189"/>
      <c r="F2" s="190"/>
      <c r="G2" s="190"/>
      <c r="H2" s="190"/>
      <c r="I2" s="5" t="s">
        <v>0</v>
      </c>
      <c r="J2" s="4" t="s">
        <v>1</v>
      </c>
      <c r="K2" s="6"/>
      <c r="L2" s="1"/>
    </row>
    <row r="3" spans="3:12" ht="14.5" x14ac:dyDescent="0.35">
      <c r="C3" s="191" t="s">
        <v>2</v>
      </c>
      <c r="D3" s="192"/>
      <c r="E3" s="192"/>
      <c r="F3" s="186"/>
      <c r="G3" s="186"/>
      <c r="H3" s="186"/>
      <c r="I3" s="5" t="s">
        <v>3</v>
      </c>
      <c r="J3" s="4" t="s">
        <v>4</v>
      </c>
      <c r="K3" s="1"/>
      <c r="L3" s="1"/>
    </row>
    <row r="4" spans="3:12" ht="14.5" x14ac:dyDescent="0.35">
      <c r="C4" s="191" t="s">
        <v>5</v>
      </c>
      <c r="D4" s="186"/>
      <c r="E4" s="186"/>
      <c r="F4" s="186"/>
      <c r="G4" s="186"/>
      <c r="H4" s="186"/>
      <c r="I4" s="5" t="s">
        <v>6</v>
      </c>
      <c r="K4" s="1"/>
      <c r="L4" s="1"/>
    </row>
    <row r="5" spans="3:12" ht="14.5" x14ac:dyDescent="0.35">
      <c r="C5" s="185" t="s">
        <v>7</v>
      </c>
      <c r="D5" s="185"/>
      <c r="E5" s="185"/>
      <c r="F5" s="186"/>
      <c r="G5" s="186"/>
      <c r="H5" s="186"/>
      <c r="I5" s="5" t="s">
        <v>8</v>
      </c>
      <c r="K5" s="1"/>
      <c r="L5" s="1"/>
    </row>
    <row r="6" spans="3:12" ht="14.5" x14ac:dyDescent="0.35">
      <c r="C6" s="22" t="s">
        <v>9</v>
      </c>
      <c r="D6" s="23" t="s">
        <v>10</v>
      </c>
      <c r="E6" s="185" t="s">
        <v>11</v>
      </c>
      <c r="F6" s="186"/>
      <c r="G6" s="186"/>
      <c r="H6" s="186"/>
      <c r="I6" s="5" t="s">
        <v>12</v>
      </c>
      <c r="K6" s="1"/>
      <c r="L6" s="1"/>
    </row>
    <row r="7" spans="3:12" ht="14.5" x14ac:dyDescent="0.35">
      <c r="C7" s="16" t="s">
        <v>13</v>
      </c>
      <c r="D7" s="17" t="s">
        <v>14</v>
      </c>
      <c r="E7" s="181" t="s">
        <v>15</v>
      </c>
      <c r="F7" s="182"/>
      <c r="G7" s="182"/>
      <c r="H7" s="182"/>
      <c r="I7" s="7"/>
      <c r="K7" s="1"/>
      <c r="L7" s="1"/>
    </row>
    <row r="8" spans="3:12" ht="14.5" x14ac:dyDescent="0.35">
      <c r="C8" s="16" t="s">
        <v>16</v>
      </c>
      <c r="D8" s="18" t="s">
        <v>17</v>
      </c>
      <c r="E8" s="179" t="s">
        <v>15</v>
      </c>
      <c r="F8" s="180"/>
      <c r="G8" s="180"/>
      <c r="H8" s="180"/>
      <c r="K8" s="1"/>
      <c r="L8" s="1"/>
    </row>
    <row r="9" spans="3:12" ht="14.5" x14ac:dyDescent="0.35">
      <c r="C9" s="16" t="s">
        <v>18</v>
      </c>
      <c r="D9" s="18" t="s">
        <v>19</v>
      </c>
      <c r="E9" s="179" t="s">
        <v>15</v>
      </c>
      <c r="F9" s="180"/>
      <c r="G9" s="180"/>
      <c r="H9" s="180"/>
      <c r="K9" s="1"/>
      <c r="L9" s="1"/>
    </row>
    <row r="10" spans="3:12" ht="14.5" x14ac:dyDescent="0.35">
      <c r="C10" s="16" t="s">
        <v>20</v>
      </c>
      <c r="D10" s="17" t="s">
        <v>21</v>
      </c>
      <c r="E10" s="179" t="s">
        <v>15</v>
      </c>
      <c r="F10" s="180"/>
      <c r="G10" s="180"/>
      <c r="H10" s="180"/>
      <c r="I10" s="61" t="s">
        <v>22</v>
      </c>
      <c r="K10" s="1"/>
      <c r="L10" s="1"/>
    </row>
    <row r="11" spans="3:12" ht="14.5" x14ac:dyDescent="0.35">
      <c r="C11" s="16" t="s">
        <v>23</v>
      </c>
      <c r="D11" s="17" t="s">
        <v>24</v>
      </c>
      <c r="E11" s="179" t="s">
        <v>15</v>
      </c>
      <c r="F11" s="180"/>
      <c r="G11" s="180"/>
      <c r="H11" s="180"/>
      <c r="I11" s="63" t="s">
        <v>25</v>
      </c>
      <c r="J11" s="63"/>
      <c r="K11" s="1"/>
      <c r="L11" s="1"/>
    </row>
    <row r="12" spans="3:12" ht="14.5" x14ac:dyDescent="0.35">
      <c r="C12" s="16" t="s">
        <v>26</v>
      </c>
      <c r="D12" s="17" t="s">
        <v>27</v>
      </c>
      <c r="E12" s="179" t="s">
        <v>15</v>
      </c>
      <c r="F12" s="180"/>
      <c r="G12" s="180"/>
      <c r="H12" s="180"/>
      <c r="I12" s="70" t="s">
        <v>28</v>
      </c>
      <c r="J12" s="68"/>
      <c r="K12" s="1"/>
      <c r="L12" s="1"/>
    </row>
    <row r="13" spans="3:12" ht="14.5" x14ac:dyDescent="0.35">
      <c r="C13" s="16" t="s">
        <v>29</v>
      </c>
      <c r="D13" s="19" t="s">
        <v>30</v>
      </c>
      <c r="E13" s="179" t="s">
        <v>15</v>
      </c>
      <c r="F13" s="180"/>
      <c r="G13" s="180"/>
      <c r="H13" s="180"/>
      <c r="K13" s="1"/>
      <c r="L13" s="1"/>
    </row>
    <row r="14" spans="3:12" ht="14.5" x14ac:dyDescent="0.35">
      <c r="C14" s="16" t="s">
        <v>31</v>
      </c>
      <c r="D14" s="19" t="s">
        <v>32</v>
      </c>
      <c r="E14" s="176"/>
      <c r="F14" s="177"/>
      <c r="G14" s="177"/>
      <c r="H14" s="177"/>
      <c r="K14" s="1"/>
      <c r="L14" s="1"/>
    </row>
    <row r="15" spans="3:12" x14ac:dyDescent="0.3">
      <c r="C15" s="22" t="s">
        <v>33</v>
      </c>
      <c r="D15" s="23" t="s">
        <v>34</v>
      </c>
      <c r="E15" s="40" t="s">
        <v>35</v>
      </c>
      <c r="F15" s="26" t="s">
        <v>36</v>
      </c>
      <c r="G15" s="22" t="s">
        <v>37</v>
      </c>
      <c r="H15" s="22" t="s">
        <v>38</v>
      </c>
      <c r="I15" s="11">
        <v>44593</v>
      </c>
      <c r="K15" s="1"/>
      <c r="L15" s="1"/>
    </row>
    <row r="16" spans="3:12" ht="14.5" x14ac:dyDescent="0.35">
      <c r="C16" s="16" t="s">
        <v>13</v>
      </c>
      <c r="D16" s="19" t="s">
        <v>39</v>
      </c>
      <c r="E16" s="170" t="s">
        <v>3</v>
      </c>
      <c r="F16" s="171"/>
      <c r="G16" s="171"/>
      <c r="H16" s="171"/>
      <c r="K16" s="1"/>
      <c r="L16" s="1"/>
    </row>
    <row r="17" spans="3:12" x14ac:dyDescent="0.3">
      <c r="C17" s="16" t="s">
        <v>16</v>
      </c>
      <c r="D17" s="19" t="s">
        <v>40</v>
      </c>
      <c r="E17" s="12"/>
      <c r="F17" s="54"/>
      <c r="G17" s="111">
        <f t="shared" ref="G17" si="0">F17*I17</f>
        <v>0</v>
      </c>
      <c r="H17" s="103"/>
      <c r="I17" s="64">
        <v>1360</v>
      </c>
      <c r="J17" s="68"/>
      <c r="K17" s="1"/>
      <c r="L17" s="1"/>
    </row>
    <row r="18" spans="3:12" ht="28" x14ac:dyDescent="0.3">
      <c r="C18" s="16" t="s">
        <v>18</v>
      </c>
      <c r="D18" s="19" t="s">
        <v>41</v>
      </c>
      <c r="E18" s="12" t="s">
        <v>42</v>
      </c>
      <c r="F18" s="54"/>
      <c r="G18" s="111"/>
      <c r="H18" s="103"/>
      <c r="I18" s="10"/>
      <c r="K18" s="1"/>
      <c r="L18" s="1"/>
    </row>
    <row r="19" spans="3:12" x14ac:dyDescent="0.3">
      <c r="C19" s="16" t="s">
        <v>20</v>
      </c>
      <c r="D19" s="19" t="s">
        <v>43</v>
      </c>
      <c r="E19" s="13" t="s">
        <v>44</v>
      </c>
      <c r="F19" s="54"/>
      <c r="G19" s="112">
        <f>F19*I19</f>
        <v>0</v>
      </c>
      <c r="H19" s="103"/>
      <c r="I19" s="67">
        <v>3756.36</v>
      </c>
      <c r="J19" s="69"/>
      <c r="K19" s="1"/>
      <c r="L19" s="1"/>
    </row>
    <row r="20" spans="3:12" ht="28.5" customHeight="1" x14ac:dyDescent="0.3">
      <c r="C20" s="16" t="s">
        <v>23</v>
      </c>
      <c r="D20" s="19" t="s">
        <v>45</v>
      </c>
      <c r="E20" s="33"/>
      <c r="F20" s="54"/>
      <c r="G20" s="112">
        <f>F20*I20</f>
        <v>0</v>
      </c>
      <c r="H20" s="103"/>
      <c r="I20" s="59">
        <v>765.66</v>
      </c>
      <c r="J20" s="3"/>
      <c r="K20" s="1"/>
      <c r="L20" s="1"/>
    </row>
    <row r="21" spans="3:12" x14ac:dyDescent="0.3">
      <c r="C21" s="16" t="s">
        <v>26</v>
      </c>
      <c r="D21" s="20" t="s">
        <v>46</v>
      </c>
      <c r="E21" s="14"/>
      <c r="F21" s="54"/>
      <c r="G21" s="111">
        <f>F21*I21</f>
        <v>0</v>
      </c>
      <c r="H21" s="103"/>
      <c r="I21" s="59">
        <v>386.01</v>
      </c>
      <c r="K21" s="1"/>
      <c r="L21" s="1"/>
    </row>
    <row r="22" spans="3:12" ht="14.5" x14ac:dyDescent="0.3">
      <c r="C22" s="16" t="s">
        <v>29</v>
      </c>
      <c r="D22" s="19" t="s">
        <v>47</v>
      </c>
      <c r="E22" s="14" t="s">
        <v>48</v>
      </c>
      <c r="F22" s="54"/>
      <c r="G22" s="183"/>
      <c r="H22" s="184"/>
      <c r="K22" s="1"/>
      <c r="L22" s="1"/>
    </row>
    <row r="23" spans="3:12" x14ac:dyDescent="0.3">
      <c r="C23" s="16" t="s">
        <v>31</v>
      </c>
      <c r="D23" s="19" t="s">
        <v>169</v>
      </c>
      <c r="E23" s="12" t="s">
        <v>49</v>
      </c>
      <c r="F23" s="54"/>
      <c r="G23" s="113"/>
      <c r="H23" s="111">
        <f>F23*I23</f>
        <v>0</v>
      </c>
      <c r="I23" s="59">
        <v>16.079999999999998</v>
      </c>
      <c r="J23" s="4" t="s">
        <v>50</v>
      </c>
      <c r="K23" s="1"/>
      <c r="L23" s="1"/>
    </row>
    <row r="24" spans="3:12" x14ac:dyDescent="0.3">
      <c r="C24" s="16" t="s">
        <v>51</v>
      </c>
      <c r="D24" s="19" t="s">
        <v>52</v>
      </c>
      <c r="E24" s="12" t="s">
        <v>53</v>
      </c>
      <c r="F24" s="54">
        <v>1</v>
      </c>
      <c r="G24" s="113"/>
      <c r="H24" s="111">
        <f>F24*I24</f>
        <v>3223.68</v>
      </c>
      <c r="I24" s="63">
        <v>3223.68</v>
      </c>
      <c r="J24" s="68" t="s">
        <v>173</v>
      </c>
      <c r="K24" s="1"/>
      <c r="L24" s="1"/>
    </row>
    <row r="25" spans="3:12" x14ac:dyDescent="0.3">
      <c r="C25" s="16" t="s">
        <v>54</v>
      </c>
      <c r="D25" s="19" t="s">
        <v>55</v>
      </c>
      <c r="E25" s="12" t="s">
        <v>49</v>
      </c>
      <c r="F25" s="54"/>
      <c r="G25" s="113"/>
      <c r="H25" s="111">
        <f>F25*I25</f>
        <v>0</v>
      </c>
      <c r="I25" s="59">
        <v>3080.86</v>
      </c>
      <c r="K25" s="1"/>
      <c r="L25" s="1"/>
    </row>
    <row r="26" spans="3:12" x14ac:dyDescent="0.3">
      <c r="C26" s="16" t="s">
        <v>56</v>
      </c>
      <c r="D26" s="19" t="s">
        <v>57</v>
      </c>
      <c r="E26" s="12" t="s">
        <v>172</v>
      </c>
      <c r="F26" s="54"/>
      <c r="G26" s="111">
        <f>I26*F26</f>
        <v>0</v>
      </c>
      <c r="H26" s="167">
        <f>J26*F26</f>
        <v>0</v>
      </c>
      <c r="I26" s="59">
        <v>1082.04</v>
      </c>
      <c r="J26" s="59">
        <f>8766*0.26</f>
        <v>2279.16</v>
      </c>
      <c r="K26" s="68" t="s">
        <v>171</v>
      </c>
      <c r="L26" s="1"/>
    </row>
    <row r="27" spans="3:12" x14ac:dyDescent="0.3">
      <c r="C27" s="16" t="s">
        <v>59</v>
      </c>
      <c r="D27" s="19" t="s">
        <v>60</v>
      </c>
      <c r="E27" s="14" t="s">
        <v>61</v>
      </c>
      <c r="F27" s="103"/>
      <c r="G27" s="103"/>
      <c r="H27" s="103"/>
      <c r="K27" s="1"/>
      <c r="L27" s="1"/>
    </row>
    <row r="28" spans="3:12" x14ac:dyDescent="0.3">
      <c r="C28" s="16" t="s">
        <v>62</v>
      </c>
      <c r="D28" s="19" t="s">
        <v>170</v>
      </c>
      <c r="E28" s="14" t="s">
        <v>63</v>
      </c>
      <c r="F28" s="54"/>
      <c r="G28" s="111"/>
      <c r="H28" s="111">
        <f>F28*I28</f>
        <v>0</v>
      </c>
      <c r="I28" s="65">
        <v>329.03</v>
      </c>
      <c r="K28" s="1"/>
      <c r="L28" s="1"/>
    </row>
    <row r="29" spans="3:12" x14ac:dyDescent="0.3">
      <c r="C29" s="16" t="s">
        <v>64</v>
      </c>
      <c r="D29" s="19" t="s">
        <v>167</v>
      </c>
      <c r="E29" s="12" t="s">
        <v>58</v>
      </c>
      <c r="F29" s="54"/>
      <c r="G29" s="111">
        <f t="shared" ref="G29" si="1">I29*F29</f>
        <v>0</v>
      </c>
      <c r="H29" s="103"/>
      <c r="I29" s="59">
        <v>1082.04</v>
      </c>
      <c r="K29" s="1"/>
      <c r="L29" s="1"/>
    </row>
    <row r="30" spans="3:12" ht="14.5" x14ac:dyDescent="0.35">
      <c r="C30" s="16" t="s">
        <v>65</v>
      </c>
      <c r="D30" s="19" t="s">
        <v>66</v>
      </c>
      <c r="E30" s="172"/>
      <c r="F30" s="173"/>
      <c r="G30" s="173"/>
      <c r="H30" s="173"/>
      <c r="K30" s="1"/>
      <c r="L30" s="1"/>
    </row>
    <row r="31" spans="3:12" ht="14.5" x14ac:dyDescent="0.35">
      <c r="C31" s="16" t="s">
        <v>67</v>
      </c>
      <c r="D31" s="19" t="s">
        <v>68</v>
      </c>
      <c r="E31" s="172"/>
      <c r="F31" s="173"/>
      <c r="G31" s="173"/>
      <c r="H31" s="173"/>
      <c r="K31" s="1"/>
      <c r="L31" s="1"/>
    </row>
    <row r="32" spans="3:12" x14ac:dyDescent="0.3">
      <c r="C32" s="16" t="s">
        <v>69</v>
      </c>
      <c r="D32" s="19" t="s">
        <v>70</v>
      </c>
      <c r="E32" s="12" t="s">
        <v>71</v>
      </c>
      <c r="F32" s="54"/>
      <c r="G32" s="103"/>
      <c r="H32" s="111">
        <f>F32*I32</f>
        <v>0</v>
      </c>
      <c r="I32" s="59">
        <v>643.47</v>
      </c>
      <c r="K32" s="1"/>
      <c r="L32" s="1"/>
    </row>
    <row r="33" spans="3:12" x14ac:dyDescent="0.3">
      <c r="C33" s="16" t="s">
        <v>72</v>
      </c>
      <c r="D33" s="19" t="s">
        <v>73</v>
      </c>
      <c r="E33" s="12" t="s">
        <v>38</v>
      </c>
      <c r="F33" s="54"/>
      <c r="G33" s="103"/>
      <c r="H33" s="111">
        <f>F33*I33</f>
        <v>0</v>
      </c>
      <c r="I33" s="59">
        <v>454.44</v>
      </c>
      <c r="K33" s="1"/>
      <c r="L33" s="1"/>
    </row>
    <row r="34" spans="3:12" ht="28" x14ac:dyDescent="0.3">
      <c r="C34" s="16" t="s">
        <v>74</v>
      </c>
      <c r="D34" s="20" t="s">
        <v>75</v>
      </c>
      <c r="E34" s="117" t="s">
        <v>76</v>
      </c>
      <c r="F34" s="54"/>
      <c r="G34" s="111">
        <f>F34*I34</f>
        <v>0</v>
      </c>
      <c r="H34" s="103"/>
      <c r="I34" s="65">
        <v>602.70000000000005</v>
      </c>
      <c r="K34" s="1"/>
      <c r="L34" s="1"/>
    </row>
    <row r="35" spans="3:12" ht="14.5" x14ac:dyDescent="0.35">
      <c r="C35" s="16" t="s">
        <v>77</v>
      </c>
      <c r="D35" s="19" t="s">
        <v>78</v>
      </c>
      <c r="E35" s="174"/>
      <c r="F35" s="175"/>
      <c r="G35" s="175"/>
      <c r="H35" s="175"/>
      <c r="K35" s="1"/>
      <c r="L35" s="1"/>
    </row>
    <row r="36" spans="3:12" x14ac:dyDescent="0.3">
      <c r="C36" s="16" t="s">
        <v>79</v>
      </c>
      <c r="D36" s="20" t="s">
        <v>80</v>
      </c>
      <c r="E36" s="12" t="s">
        <v>81</v>
      </c>
      <c r="F36" s="54"/>
      <c r="G36" s="111">
        <f>F36*I36</f>
        <v>0</v>
      </c>
      <c r="H36" s="103"/>
      <c r="I36" s="59">
        <v>463.76</v>
      </c>
      <c r="K36" s="1"/>
      <c r="L36" s="1"/>
    </row>
    <row r="37" spans="3:12" x14ac:dyDescent="0.3">
      <c r="C37" s="16" t="s">
        <v>82</v>
      </c>
      <c r="D37" s="19" t="s">
        <v>83</v>
      </c>
      <c r="E37" s="12" t="s">
        <v>84</v>
      </c>
      <c r="F37" s="54"/>
      <c r="G37" s="111"/>
      <c r="H37" s="103"/>
      <c r="K37" s="1"/>
      <c r="L37" s="1"/>
    </row>
    <row r="38" spans="3:12" ht="28" x14ac:dyDescent="0.35">
      <c r="C38" s="16"/>
      <c r="D38" s="21" t="s">
        <v>85</v>
      </c>
      <c r="E38" s="178"/>
      <c r="F38" s="177"/>
      <c r="G38" s="177"/>
      <c r="H38" s="177"/>
      <c r="K38" s="1"/>
      <c r="L38" s="1"/>
    </row>
    <row r="39" spans="3:12" x14ac:dyDescent="0.3">
      <c r="C39" s="22" t="s">
        <v>33</v>
      </c>
      <c r="D39" s="23" t="s">
        <v>86</v>
      </c>
      <c r="E39" s="22" t="s">
        <v>35</v>
      </c>
      <c r="F39" s="18"/>
      <c r="G39" s="22" t="s">
        <v>37</v>
      </c>
      <c r="H39" s="22" t="s">
        <v>38</v>
      </c>
      <c r="K39" s="1"/>
      <c r="L39" s="1"/>
    </row>
    <row r="40" spans="3:12" ht="28" x14ac:dyDescent="0.3">
      <c r="C40" s="16" t="s">
        <v>13</v>
      </c>
      <c r="D40" s="19" t="s">
        <v>87</v>
      </c>
      <c r="E40" s="32" t="s">
        <v>88</v>
      </c>
      <c r="F40" s="55"/>
      <c r="G40" s="110">
        <f>F40*I40</f>
        <v>0</v>
      </c>
      <c r="H40" s="103"/>
      <c r="I40" s="60">
        <v>565.87</v>
      </c>
      <c r="J40" s="68"/>
      <c r="K40" s="1"/>
      <c r="L40" s="1"/>
    </row>
    <row r="41" spans="3:12" ht="28" x14ac:dyDescent="0.3">
      <c r="C41" s="16" t="s">
        <v>16</v>
      </c>
      <c r="D41" s="19" t="s">
        <v>89</v>
      </c>
      <c r="E41" s="27" t="s">
        <v>42</v>
      </c>
      <c r="F41" s="55"/>
      <c r="G41" s="110">
        <f t="shared" ref="G41:G42" si="2">F41*I41</f>
        <v>0</v>
      </c>
      <c r="H41" s="103"/>
      <c r="I41" s="10"/>
      <c r="K41" s="1"/>
      <c r="L41" s="1"/>
    </row>
    <row r="42" spans="3:12" ht="28" x14ac:dyDescent="0.3">
      <c r="C42" s="16" t="s">
        <v>18</v>
      </c>
      <c r="D42" s="19" t="s">
        <v>90</v>
      </c>
      <c r="E42" s="36" t="s">
        <v>42</v>
      </c>
      <c r="F42" s="54"/>
      <c r="G42" s="110">
        <f t="shared" si="2"/>
        <v>0</v>
      </c>
      <c r="H42" s="103"/>
      <c r="I42" s="10"/>
      <c r="K42" s="1"/>
      <c r="L42" s="1"/>
    </row>
    <row r="43" spans="3:12" x14ac:dyDescent="0.3">
      <c r="C43" s="16" t="s">
        <v>20</v>
      </c>
      <c r="D43" s="19" t="s">
        <v>91</v>
      </c>
      <c r="E43" s="27" t="s">
        <v>42</v>
      </c>
      <c r="F43" s="54"/>
      <c r="G43" s="111"/>
      <c r="H43" s="103"/>
      <c r="I43" s="10"/>
      <c r="K43" s="1"/>
      <c r="L43" s="1"/>
    </row>
    <row r="44" spans="3:12" x14ac:dyDescent="0.3">
      <c r="C44" s="16" t="s">
        <v>23</v>
      </c>
      <c r="D44" s="24" t="s">
        <v>92</v>
      </c>
      <c r="E44" s="15" t="s">
        <v>42</v>
      </c>
      <c r="F44" s="55"/>
      <c r="G44" s="110">
        <f>F44*I44</f>
        <v>0</v>
      </c>
      <c r="H44" s="103"/>
      <c r="I44" s="10"/>
      <c r="K44" s="1"/>
      <c r="L44" s="1"/>
    </row>
    <row r="45" spans="3:12" ht="56" x14ac:dyDescent="0.3">
      <c r="C45" s="16" t="s">
        <v>26</v>
      </c>
      <c r="D45" s="25" t="s">
        <v>93</v>
      </c>
      <c r="E45" s="96">
        <f t="shared" ref="E45:E47" si="3">I45</f>
        <v>638.20000000000005</v>
      </c>
      <c r="F45" s="54"/>
      <c r="G45" s="111">
        <f t="shared" ref="G45:G50" si="4">F45*I45</f>
        <v>0</v>
      </c>
      <c r="H45" s="103"/>
      <c r="I45" s="62">
        <v>638.20000000000005</v>
      </c>
      <c r="K45" s="1"/>
      <c r="L45" s="1"/>
    </row>
    <row r="46" spans="3:12" x14ac:dyDescent="0.3">
      <c r="C46" s="16" t="s">
        <v>29</v>
      </c>
      <c r="D46" s="18" t="s">
        <v>94</v>
      </c>
      <c r="E46" s="96">
        <f t="shared" si="3"/>
        <v>691.38</v>
      </c>
      <c r="F46" s="54"/>
      <c r="G46" s="111">
        <f t="shared" si="4"/>
        <v>0</v>
      </c>
      <c r="H46" s="103"/>
      <c r="I46" s="59">
        <v>691.38</v>
      </c>
      <c r="K46" s="1"/>
      <c r="L46" s="1"/>
    </row>
    <row r="47" spans="3:12" x14ac:dyDescent="0.3">
      <c r="C47" s="16" t="s">
        <v>31</v>
      </c>
      <c r="D47" s="18" t="s">
        <v>95</v>
      </c>
      <c r="E47" s="96">
        <f t="shared" si="3"/>
        <v>0</v>
      </c>
      <c r="F47" s="54"/>
      <c r="G47" s="111">
        <f t="shared" si="4"/>
        <v>0</v>
      </c>
      <c r="H47" s="103"/>
      <c r="K47" s="1"/>
      <c r="L47" s="1"/>
    </row>
    <row r="48" spans="3:12" x14ac:dyDescent="0.3">
      <c r="C48" s="16" t="s">
        <v>51</v>
      </c>
      <c r="D48" s="18" t="s">
        <v>96</v>
      </c>
      <c r="E48" s="96">
        <f>I48</f>
        <v>159.27000000000001</v>
      </c>
      <c r="F48" s="54"/>
      <c r="G48" s="111">
        <f t="shared" si="4"/>
        <v>0</v>
      </c>
      <c r="H48" s="103"/>
      <c r="I48" s="60">
        <v>159.27000000000001</v>
      </c>
      <c r="J48" s="68"/>
      <c r="K48" s="1"/>
      <c r="L48" s="1"/>
    </row>
    <row r="49" spans="3:12" ht="28" x14ac:dyDescent="0.3">
      <c r="C49" s="16" t="s">
        <v>54</v>
      </c>
      <c r="D49" s="25" t="s">
        <v>97</v>
      </c>
      <c r="E49" s="96">
        <f>I49</f>
        <v>215.91</v>
      </c>
      <c r="F49" s="54"/>
      <c r="G49" s="111">
        <f t="shared" si="4"/>
        <v>0</v>
      </c>
      <c r="H49" s="103"/>
      <c r="I49" s="60">
        <v>215.91</v>
      </c>
      <c r="J49" s="68"/>
      <c r="K49" s="1"/>
      <c r="L49" s="1"/>
    </row>
    <row r="50" spans="3:12" x14ac:dyDescent="0.3">
      <c r="C50" s="16" t="s">
        <v>56</v>
      </c>
      <c r="D50" s="18" t="s">
        <v>98</v>
      </c>
      <c r="E50" s="96">
        <f>I50</f>
        <v>272.52999999999997</v>
      </c>
      <c r="F50" s="54"/>
      <c r="G50" s="111">
        <f t="shared" si="4"/>
        <v>0</v>
      </c>
      <c r="H50" s="103"/>
      <c r="I50" s="66">
        <v>272.52999999999997</v>
      </c>
      <c r="K50" s="1"/>
      <c r="L50" s="1"/>
    </row>
    <row r="51" spans="3:12" ht="45.5" customHeight="1" x14ac:dyDescent="0.3">
      <c r="C51" s="29"/>
      <c r="D51" s="168" t="s">
        <v>99</v>
      </c>
      <c r="E51" s="169"/>
      <c r="F51" s="169"/>
      <c r="G51" s="169"/>
      <c r="H51" s="169"/>
      <c r="K51" s="1"/>
      <c r="L51" s="1"/>
    </row>
    <row r="52" spans="3:12" x14ac:dyDescent="0.3">
      <c r="C52" s="22" t="s">
        <v>33</v>
      </c>
      <c r="D52" s="23" t="s">
        <v>100</v>
      </c>
      <c r="E52" s="22" t="s">
        <v>101</v>
      </c>
      <c r="F52" s="26" t="s">
        <v>102</v>
      </c>
      <c r="G52" s="22" t="s">
        <v>37</v>
      </c>
      <c r="H52" s="22" t="s">
        <v>38</v>
      </c>
      <c r="K52" s="1"/>
      <c r="L52" s="1"/>
    </row>
    <row r="53" spans="3:12" x14ac:dyDescent="0.3">
      <c r="C53" s="16" t="s">
        <v>13</v>
      </c>
      <c r="D53" s="30" t="s">
        <v>103</v>
      </c>
      <c r="E53" s="31" t="s">
        <v>104</v>
      </c>
      <c r="F53" s="55"/>
      <c r="G53" s="102">
        <f t="shared" ref="G53:G56" si="5">IF(F53=0,0,IF(F53&gt;4,I53*F53,I53*4))</f>
        <v>0</v>
      </c>
      <c r="H53" s="103"/>
      <c r="I53" s="66">
        <v>53.4</v>
      </c>
      <c r="J53" s="68"/>
      <c r="K53" s="1"/>
      <c r="L53" s="1"/>
    </row>
    <row r="54" spans="3:12" x14ac:dyDescent="0.3">
      <c r="C54" s="16" t="s">
        <v>16</v>
      </c>
      <c r="D54" s="30" t="s">
        <v>105</v>
      </c>
      <c r="E54" s="28" t="s">
        <v>104</v>
      </c>
      <c r="F54" s="54"/>
      <c r="G54" s="102">
        <f t="shared" si="5"/>
        <v>0</v>
      </c>
      <c r="H54" s="103"/>
      <c r="I54" s="66">
        <v>80</v>
      </c>
      <c r="J54" s="68"/>
      <c r="K54" s="1"/>
      <c r="L54" s="1"/>
    </row>
    <row r="55" spans="3:12" x14ac:dyDescent="0.3">
      <c r="C55" s="16" t="s">
        <v>18</v>
      </c>
      <c r="D55" s="30" t="s">
        <v>106</v>
      </c>
      <c r="E55" s="28" t="s">
        <v>104</v>
      </c>
      <c r="F55" s="54"/>
      <c r="G55" s="102">
        <f t="shared" si="5"/>
        <v>0</v>
      </c>
      <c r="H55" s="103"/>
      <c r="I55" s="66">
        <v>80</v>
      </c>
      <c r="J55" s="68"/>
      <c r="K55" s="1"/>
      <c r="L55" s="1"/>
    </row>
    <row r="56" spans="3:12" x14ac:dyDescent="0.3">
      <c r="C56" s="16" t="s">
        <v>20</v>
      </c>
      <c r="D56" s="30" t="s">
        <v>107</v>
      </c>
      <c r="E56" s="47" t="s">
        <v>104</v>
      </c>
      <c r="F56" s="56"/>
      <c r="G56" s="104">
        <f t="shared" si="5"/>
        <v>0</v>
      </c>
      <c r="H56" s="103"/>
      <c r="I56" s="66">
        <v>120</v>
      </c>
      <c r="J56" s="68"/>
      <c r="K56" s="1"/>
      <c r="L56" s="1"/>
    </row>
    <row r="57" spans="3:12" x14ac:dyDescent="0.3">
      <c r="C57" s="35" t="s">
        <v>33</v>
      </c>
      <c r="D57" s="38" t="s">
        <v>108</v>
      </c>
      <c r="E57" s="49" t="s">
        <v>109</v>
      </c>
      <c r="F57" s="119"/>
      <c r="G57" s="105" t="s">
        <v>110</v>
      </c>
      <c r="H57" s="105" t="s">
        <v>111</v>
      </c>
      <c r="K57" s="1"/>
      <c r="L57" s="1"/>
    </row>
    <row r="58" spans="3:12" x14ac:dyDescent="0.3">
      <c r="C58" s="37" t="s">
        <v>13</v>
      </c>
      <c r="D58" s="34" t="s">
        <v>112</v>
      </c>
      <c r="E58" s="48"/>
      <c r="F58" s="57"/>
      <c r="G58" s="106">
        <f>I58*F58</f>
        <v>0</v>
      </c>
      <c r="H58" s="103"/>
      <c r="I58" s="10">
        <v>452.04</v>
      </c>
      <c r="K58" s="1"/>
      <c r="L58" s="1"/>
    </row>
    <row r="59" spans="3:12" ht="70" x14ac:dyDescent="0.3">
      <c r="C59" s="37" t="s">
        <v>16</v>
      </c>
      <c r="D59" s="34" t="s">
        <v>113</v>
      </c>
      <c r="E59" s="42" t="s">
        <v>114</v>
      </c>
      <c r="F59" s="57"/>
      <c r="G59" s="120" t="s">
        <v>166</v>
      </c>
      <c r="H59" s="103"/>
      <c r="I59" s="41">
        <v>0</v>
      </c>
      <c r="J59" s="4" t="s">
        <v>115</v>
      </c>
      <c r="K59" s="1"/>
      <c r="L59" s="1"/>
    </row>
    <row r="60" spans="3:12" ht="28" x14ac:dyDescent="0.3">
      <c r="C60" s="37" t="s">
        <v>18</v>
      </c>
      <c r="D60" s="34" t="s">
        <v>116</v>
      </c>
      <c r="E60" s="42" t="s">
        <v>117</v>
      </c>
      <c r="F60" s="58"/>
      <c r="G60" s="116">
        <f>F60*I60</f>
        <v>0</v>
      </c>
      <c r="H60" s="115"/>
      <c r="I60" s="114">
        <v>4228</v>
      </c>
      <c r="K60" s="1"/>
      <c r="L60" s="1"/>
    </row>
    <row r="61" spans="3:12" ht="28" x14ac:dyDescent="0.3">
      <c r="C61" s="37" t="s">
        <v>20</v>
      </c>
      <c r="D61" s="34" t="s">
        <v>118</v>
      </c>
      <c r="E61" s="42" t="s">
        <v>42</v>
      </c>
      <c r="F61" s="58"/>
      <c r="G61" s="106"/>
      <c r="H61" s="103"/>
      <c r="K61" s="1"/>
      <c r="L61" s="1"/>
    </row>
    <row r="62" spans="3:12" x14ac:dyDescent="0.3">
      <c r="C62" s="37" t="s">
        <v>23</v>
      </c>
      <c r="D62" s="34" t="s">
        <v>119</v>
      </c>
      <c r="E62" s="43" t="s">
        <v>120</v>
      </c>
      <c r="F62" s="58"/>
      <c r="G62" s="107">
        <f>F62*I62</f>
        <v>0</v>
      </c>
      <c r="H62" s="103"/>
      <c r="I62" s="60">
        <v>1874.99</v>
      </c>
      <c r="J62" s="68"/>
      <c r="K62" s="1"/>
      <c r="L62" s="1"/>
    </row>
    <row r="63" spans="3:12" x14ac:dyDescent="0.3">
      <c r="C63" s="37" t="s">
        <v>26</v>
      </c>
      <c r="D63" s="34" t="s">
        <v>168</v>
      </c>
      <c r="E63" s="43" t="s">
        <v>120</v>
      </c>
      <c r="F63" s="58"/>
      <c r="G63" s="103"/>
      <c r="H63" s="107">
        <f>F63*I63</f>
        <v>0</v>
      </c>
      <c r="I63" s="64">
        <v>288.75</v>
      </c>
      <c r="J63" s="68"/>
      <c r="K63" s="1"/>
      <c r="L63" s="1"/>
    </row>
    <row r="64" spans="3:12" x14ac:dyDescent="0.3">
      <c r="C64" s="37" t="s">
        <v>29</v>
      </c>
      <c r="D64" s="34" t="s">
        <v>121</v>
      </c>
      <c r="E64" s="43" t="s">
        <v>122</v>
      </c>
      <c r="F64" s="58"/>
      <c r="G64" s="103"/>
      <c r="H64" s="107">
        <f>F64*I64</f>
        <v>0</v>
      </c>
      <c r="I64" s="60">
        <v>169.09</v>
      </c>
      <c r="J64" s="68"/>
      <c r="K64" s="1"/>
      <c r="L64" s="1"/>
    </row>
    <row r="65" spans="1:12" x14ac:dyDescent="0.3">
      <c r="C65" s="37" t="s">
        <v>31</v>
      </c>
      <c r="D65" s="34" t="s">
        <v>123</v>
      </c>
      <c r="E65" s="43" t="s">
        <v>120</v>
      </c>
      <c r="F65" s="58"/>
      <c r="G65" s="103"/>
      <c r="H65" s="107">
        <f>F65*I65</f>
        <v>0</v>
      </c>
      <c r="I65" s="60">
        <v>427.12</v>
      </c>
      <c r="J65" s="68"/>
      <c r="K65" s="1"/>
      <c r="L65" s="1"/>
    </row>
    <row r="66" spans="1:12" x14ac:dyDescent="0.3">
      <c r="C66" s="37" t="s">
        <v>51</v>
      </c>
      <c r="D66" s="34" t="s">
        <v>124</v>
      </c>
      <c r="E66" s="44" t="s">
        <v>125</v>
      </c>
      <c r="F66" s="58"/>
      <c r="G66" s="107">
        <f t="shared" ref="G66:G67" si="6">F66*I66</f>
        <v>0</v>
      </c>
      <c r="H66" s="103"/>
      <c r="I66" s="10">
        <v>3500</v>
      </c>
      <c r="K66" s="1"/>
      <c r="L66" s="1"/>
    </row>
    <row r="67" spans="1:12" x14ac:dyDescent="0.3">
      <c r="C67" s="37" t="s">
        <v>54</v>
      </c>
      <c r="D67" s="34" t="s">
        <v>126</v>
      </c>
      <c r="E67" s="50" t="s">
        <v>125</v>
      </c>
      <c r="F67" s="58"/>
      <c r="G67" s="108">
        <f t="shared" si="6"/>
        <v>0</v>
      </c>
      <c r="H67" s="103"/>
      <c r="I67" s="10">
        <v>1500</v>
      </c>
      <c r="K67" s="1"/>
      <c r="L67" s="1"/>
    </row>
    <row r="68" spans="1:12" x14ac:dyDescent="0.3">
      <c r="C68" s="37"/>
      <c r="D68" s="38"/>
      <c r="E68" s="53"/>
      <c r="F68" s="53">
        <v>1</v>
      </c>
      <c r="G68" s="103"/>
      <c r="H68" s="103"/>
      <c r="K68" s="1"/>
      <c r="L68" s="1"/>
    </row>
    <row r="69" spans="1:12" x14ac:dyDescent="0.3">
      <c r="C69" s="45"/>
      <c r="D69" s="46" t="s">
        <v>127</v>
      </c>
      <c r="E69" s="51"/>
      <c r="F69" s="52"/>
      <c r="G69" s="109">
        <f>SUM(G17:G21)+SUM(G23:G26)+SUM(G28:G29)+SUM(G32:G34)+SUM(G36:G37)+SUM(G40:G50)+SUM(G53:G56)+SUM(G58:G67)</f>
        <v>0</v>
      </c>
      <c r="H69" s="109">
        <f t="shared" ref="H69:J69" si="7">SUM(H17:H21)+SUM(H23:H26)+SUM(H28:H29)+SUM(H32:H34)+SUM(H36:H37)+SUM(H40:H50)+SUM(H53:H56)+SUM(H58:H67)</f>
        <v>3223.68</v>
      </c>
      <c r="I69" s="39">
        <f t="shared" si="7"/>
        <v>32562.68</v>
      </c>
      <c r="J69" s="39">
        <f t="shared" si="7"/>
        <v>2279.16</v>
      </c>
      <c r="K69" s="1"/>
      <c r="L69" s="1"/>
    </row>
    <row r="70" spans="1:12" hidden="1" x14ac:dyDescent="0.3">
      <c r="A70" s="1"/>
      <c r="C70" s="8"/>
      <c r="D70" s="8"/>
      <c r="E70" s="8"/>
      <c r="F70" s="1"/>
      <c r="G70" s="1"/>
      <c r="H70" s="1"/>
      <c r="I70" s="1"/>
      <c r="J70" s="1"/>
      <c r="K70" s="1"/>
      <c r="L70" s="1"/>
    </row>
    <row r="71" spans="1:12" hidden="1" x14ac:dyDescent="0.3">
      <c r="A71" s="1"/>
      <c r="C71" s="8"/>
      <c r="D71" s="8"/>
      <c r="E71" s="8"/>
      <c r="F71" s="1"/>
      <c r="G71" s="1"/>
      <c r="H71" s="1"/>
      <c r="I71" s="1"/>
      <c r="J71" s="1"/>
      <c r="K71" s="1"/>
      <c r="L71" s="1"/>
    </row>
  </sheetData>
  <sheetProtection algorithmName="SHA-512" hashValue="c7YKYa/qGDdokbnkhB5hLMe5m8z/U3dCV2gxwyPLy9jPE5BT+N5tEpQov86np4P24bvjSibJInkAKCg3+9P43Q==" saltValue="NZGiZLKgqmcWZZ4CE2XQLg==" spinCount="100000" sheet="1" selectLockedCells="1"/>
  <mergeCells count="21">
    <mergeCell ref="E6:H6"/>
    <mergeCell ref="C1:E1"/>
    <mergeCell ref="C2:H2"/>
    <mergeCell ref="C3:H3"/>
    <mergeCell ref="C4:H4"/>
    <mergeCell ref="C5:H5"/>
    <mergeCell ref="E14:H14"/>
    <mergeCell ref="E38:H38"/>
    <mergeCell ref="E13:H13"/>
    <mergeCell ref="E7:H7"/>
    <mergeCell ref="E8:H8"/>
    <mergeCell ref="E9:H9"/>
    <mergeCell ref="E10:H10"/>
    <mergeCell ref="E11:H11"/>
    <mergeCell ref="E12:H12"/>
    <mergeCell ref="G22:H22"/>
    <mergeCell ref="D51:H51"/>
    <mergeCell ref="E16:H16"/>
    <mergeCell ref="E30:H30"/>
    <mergeCell ref="E31:H31"/>
    <mergeCell ref="E35:H35"/>
  </mergeCells>
  <dataValidations count="3">
    <dataValidation type="list" allowBlank="1" showInputMessage="1" showErrorMessage="1" sqref="D44" xr:uid="{4D20F64E-FA83-433B-A66E-68E4553A9C51}">
      <formula1>$Q$3:$Q$16</formula1>
    </dataValidation>
    <dataValidation type="list" allowBlank="1" showInputMessage="1" showErrorMessage="1" sqref="E16" xr:uid="{91C85A1D-9E97-4718-B2FF-788BC12A5965}">
      <formula1>$I$1:$I$6</formula1>
    </dataValidation>
    <dataValidation type="list" allowBlank="1" showInputMessage="1" showErrorMessage="1" sqref="E14" xr:uid="{8B22A2A7-E9E9-4CA4-A01E-44F3A814B147}">
      <formula1>$J$1:$J$3</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1D95-9D4E-408E-B071-C1DE7F73DE53}">
  <dimension ref="A1:Z63"/>
  <sheetViews>
    <sheetView showGridLines="0" zoomScale="70" zoomScaleNormal="70" workbookViewId="0">
      <selection activeCell="G34" sqref="G34"/>
    </sheetView>
  </sheetViews>
  <sheetFormatPr defaultColWidth="0" defaultRowHeight="0" customHeight="1" zeroHeight="1" x14ac:dyDescent="0.35"/>
  <cols>
    <col min="1" max="1" width="4" style="72" customWidth="1"/>
    <col min="2" max="2" width="6.1796875" style="90" customWidth="1"/>
    <col min="3" max="3" width="10.1796875" style="72" customWidth="1"/>
    <col min="4" max="4" width="9.1796875" style="72" customWidth="1"/>
    <col min="5" max="5" width="8.453125" style="72" bestFit="1" customWidth="1"/>
    <col min="6" max="6" width="19.81640625" style="72" customWidth="1"/>
    <col min="7" max="7" width="15.1796875" style="72" customWidth="1"/>
    <col min="8" max="8" width="14.453125" style="72" customWidth="1"/>
    <col min="9" max="9" width="81.81640625" style="72" customWidth="1"/>
    <col min="10" max="10" width="49.1796875" style="72" customWidth="1"/>
    <col min="11" max="11" width="10.81640625" style="72" customWidth="1"/>
    <col min="12" max="12" width="35.1796875" style="72" customWidth="1"/>
    <col min="13" max="13" width="22.81640625" style="72" customWidth="1"/>
    <col min="14" max="14" width="4" style="72" customWidth="1"/>
    <col min="15" max="15" width="40.81640625" style="72" hidden="1" customWidth="1"/>
    <col min="16" max="16" width="37.81640625" style="72" hidden="1" customWidth="1"/>
    <col min="17" max="17" width="44" style="72" hidden="1" customWidth="1"/>
    <col min="18" max="26" width="0" style="72" hidden="1" customWidth="1"/>
    <col min="27" max="16384" width="9.1796875" style="72" hidden="1"/>
  </cols>
  <sheetData>
    <row r="1" spans="1:21" ht="15" thickBot="1" x14ac:dyDescent="0.4">
      <c r="A1" s="71"/>
      <c r="B1" s="71"/>
      <c r="C1" s="71"/>
      <c r="D1" s="71"/>
      <c r="E1" s="71"/>
      <c r="F1" s="71"/>
      <c r="G1" s="71"/>
      <c r="H1" s="71"/>
      <c r="I1" s="71"/>
      <c r="J1" s="71"/>
      <c r="K1" s="71"/>
      <c r="L1" s="71"/>
      <c r="M1" s="71"/>
      <c r="N1" s="71"/>
    </row>
    <row r="2" spans="1:21" ht="14.5" x14ac:dyDescent="0.35">
      <c r="A2" s="71"/>
      <c r="B2" s="73"/>
      <c r="C2" s="74"/>
      <c r="D2" s="74"/>
      <c r="E2" s="74"/>
      <c r="F2" s="74"/>
      <c r="G2" s="74"/>
      <c r="H2" s="74"/>
      <c r="I2" s="74"/>
      <c r="J2" s="74"/>
      <c r="K2" s="74"/>
      <c r="L2" s="74"/>
      <c r="M2" s="75"/>
      <c r="N2" s="71"/>
      <c r="P2" s="72" t="s">
        <v>138</v>
      </c>
    </row>
    <row r="3" spans="1:21" ht="14.5" x14ac:dyDescent="0.35">
      <c r="A3" s="71"/>
      <c r="B3" s="76"/>
      <c r="M3" s="77"/>
      <c r="N3" s="71"/>
      <c r="P3" s="72" t="s">
        <v>139</v>
      </c>
      <c r="R3" s="72" t="s">
        <v>140</v>
      </c>
      <c r="S3" s="72" t="s">
        <v>141</v>
      </c>
    </row>
    <row r="4" spans="1:21" ht="14.5" x14ac:dyDescent="0.35">
      <c r="A4" s="71"/>
      <c r="B4" s="76"/>
      <c r="M4" s="77"/>
      <c r="N4" s="71"/>
    </row>
    <row r="5" spans="1:21" ht="14.5" x14ac:dyDescent="0.35">
      <c r="A5" s="71"/>
      <c r="B5" s="76"/>
      <c r="M5" s="77"/>
      <c r="N5" s="71"/>
      <c r="P5" s="72" t="s">
        <v>142</v>
      </c>
      <c r="Q5" s="72" t="s">
        <v>143</v>
      </c>
      <c r="R5" s="72">
        <v>2000</v>
      </c>
      <c r="S5" s="72">
        <v>8</v>
      </c>
      <c r="U5" s="72" t="s">
        <v>144</v>
      </c>
    </row>
    <row r="6" spans="1:21" ht="14.5" x14ac:dyDescent="0.35">
      <c r="A6" s="71"/>
      <c r="B6" s="76"/>
      <c r="M6" s="77"/>
      <c r="N6" s="71"/>
      <c r="P6" s="72" t="s">
        <v>145</v>
      </c>
      <c r="Q6" s="72" t="s">
        <v>146</v>
      </c>
      <c r="R6" s="72">
        <v>2150</v>
      </c>
      <c r="S6" s="72">
        <v>8</v>
      </c>
      <c r="U6" s="72" t="s">
        <v>147</v>
      </c>
    </row>
    <row r="7" spans="1:21" ht="15" thickBot="1" x14ac:dyDescent="0.4">
      <c r="A7" s="71"/>
      <c r="B7" s="76"/>
      <c r="M7" s="77"/>
      <c r="N7" s="71"/>
      <c r="Q7" s="72" t="s">
        <v>148</v>
      </c>
      <c r="R7" s="72">
        <v>835</v>
      </c>
      <c r="S7" s="72">
        <v>8</v>
      </c>
    </row>
    <row r="8" spans="1:21" ht="14.5" customHeight="1" x14ac:dyDescent="0.35">
      <c r="A8" s="71"/>
      <c r="B8" s="76"/>
      <c r="E8" s="93" t="s">
        <v>149</v>
      </c>
      <c r="F8" s="93"/>
      <c r="G8" s="205" t="s">
        <v>150</v>
      </c>
      <c r="H8" s="206"/>
      <c r="I8" s="207"/>
      <c r="M8" s="77"/>
      <c r="N8" s="71"/>
      <c r="Q8" s="72" t="s">
        <v>151</v>
      </c>
      <c r="R8" s="72">
        <v>1035</v>
      </c>
      <c r="S8" s="72">
        <v>8</v>
      </c>
    </row>
    <row r="9" spans="1:21" ht="14.5" customHeight="1" x14ac:dyDescent="0.35">
      <c r="A9" s="71"/>
      <c r="B9" s="76"/>
      <c r="G9" s="216"/>
      <c r="H9" s="217"/>
      <c r="I9" s="218"/>
      <c r="M9" s="77"/>
      <c r="N9" s="71"/>
      <c r="P9" s="72" t="s">
        <v>0</v>
      </c>
    </row>
    <row r="10" spans="1:21" ht="14.5" customHeight="1" x14ac:dyDescent="0.35">
      <c r="A10" s="71"/>
      <c r="B10" s="76"/>
      <c r="G10" s="195" t="s">
        <v>17</v>
      </c>
      <c r="H10" s="196"/>
      <c r="I10" s="197"/>
      <c r="M10" s="77"/>
      <c r="N10" s="71"/>
      <c r="P10" s="72" t="s">
        <v>3</v>
      </c>
    </row>
    <row r="11" spans="1:21" ht="14.5" customHeight="1" x14ac:dyDescent="0.35">
      <c r="A11" s="71"/>
      <c r="B11" s="76"/>
      <c r="G11" s="216"/>
      <c r="H11" s="217"/>
      <c r="I11" s="218"/>
      <c r="M11" s="77"/>
      <c r="N11" s="71"/>
      <c r="P11" s="72" t="s">
        <v>6</v>
      </c>
    </row>
    <row r="12" spans="1:21" ht="14.5" customHeight="1" x14ac:dyDescent="0.35">
      <c r="A12" s="71"/>
      <c r="B12" s="76"/>
      <c r="G12" s="195" t="s">
        <v>152</v>
      </c>
      <c r="H12" s="196"/>
      <c r="I12" s="197"/>
      <c r="M12" s="77"/>
      <c r="N12" s="71"/>
      <c r="P12" s="72" t="s">
        <v>8</v>
      </c>
    </row>
    <row r="13" spans="1:21" ht="14.5" customHeight="1" x14ac:dyDescent="0.35">
      <c r="A13" s="71"/>
      <c r="B13" s="76"/>
      <c r="G13" s="216"/>
      <c r="H13" s="217"/>
      <c r="I13" s="218"/>
      <c r="M13" s="77"/>
      <c r="N13" s="71"/>
      <c r="P13" s="72" t="s">
        <v>12</v>
      </c>
    </row>
    <row r="14" spans="1:21" ht="14.5" customHeight="1" x14ac:dyDescent="0.35">
      <c r="A14" s="71"/>
      <c r="B14" s="76"/>
      <c r="G14" s="195" t="s">
        <v>153</v>
      </c>
      <c r="H14" s="196"/>
      <c r="I14" s="197"/>
      <c r="M14" s="77"/>
      <c r="N14" s="71"/>
    </row>
    <row r="15" spans="1:21" ht="14.5" customHeight="1" thickBot="1" x14ac:dyDescent="0.4">
      <c r="A15" s="71"/>
      <c r="B15" s="76"/>
      <c r="G15" s="198"/>
      <c r="H15" s="199"/>
      <c r="I15" s="200"/>
      <c r="M15" s="77"/>
      <c r="N15" s="71"/>
    </row>
    <row r="16" spans="1:21" ht="14.5" x14ac:dyDescent="0.35">
      <c r="A16" s="71"/>
      <c r="B16" s="76"/>
      <c r="M16" s="77"/>
      <c r="N16" s="71"/>
    </row>
    <row r="17" spans="1:26" ht="14.5" x14ac:dyDescent="0.35">
      <c r="A17" s="71"/>
      <c r="B17" s="76"/>
      <c r="M17" s="77"/>
      <c r="N17" s="71"/>
    </row>
    <row r="18" spans="1:26" ht="14.5" x14ac:dyDescent="0.35">
      <c r="A18" s="71"/>
      <c r="B18" s="76"/>
      <c r="M18" s="77"/>
      <c r="N18" s="71"/>
    </row>
    <row r="19" spans="1:26" ht="14.5" x14ac:dyDescent="0.35">
      <c r="A19" s="71"/>
      <c r="B19" s="76"/>
      <c r="E19" s="208" t="s">
        <v>154</v>
      </c>
      <c r="F19" s="208"/>
      <c r="G19" s="209"/>
      <c r="H19" s="78"/>
      <c r="I19" s="81"/>
      <c r="J19" s="78"/>
      <c r="K19" s="78"/>
      <c r="L19" s="78"/>
      <c r="M19" s="80"/>
      <c r="N19" s="71"/>
      <c r="R19" s="79"/>
      <c r="S19" s="79"/>
      <c r="T19" s="79"/>
      <c r="U19" s="79"/>
      <c r="V19" s="79"/>
      <c r="W19" s="79"/>
      <c r="X19" s="79"/>
      <c r="Y19" s="79"/>
      <c r="Z19" s="79"/>
    </row>
    <row r="20" spans="1:26" ht="14.5" customHeight="1" x14ac:dyDescent="0.35">
      <c r="A20" s="71"/>
      <c r="B20" s="76"/>
      <c r="C20" s="193" t="s">
        <v>155</v>
      </c>
      <c r="D20" s="194"/>
      <c r="E20" s="214" t="s">
        <v>156</v>
      </c>
      <c r="F20" s="203" t="s">
        <v>157</v>
      </c>
      <c r="G20" s="203" t="s">
        <v>158</v>
      </c>
      <c r="H20" s="203" t="s">
        <v>159</v>
      </c>
      <c r="I20" s="201" t="s">
        <v>160</v>
      </c>
      <c r="J20" s="212" t="s">
        <v>161</v>
      </c>
      <c r="K20" s="212" t="s">
        <v>162</v>
      </c>
      <c r="L20" s="210" t="s">
        <v>163</v>
      </c>
      <c r="M20" s="82"/>
      <c r="N20" s="71"/>
      <c r="R20" s="79"/>
      <c r="S20" s="79"/>
      <c r="T20" s="79"/>
      <c r="U20" s="79"/>
      <c r="V20" s="79"/>
      <c r="W20" s="79"/>
      <c r="X20" s="79"/>
      <c r="Y20" s="79"/>
      <c r="Z20" s="79"/>
    </row>
    <row r="21" spans="1:26" ht="14.5" customHeight="1" x14ac:dyDescent="0.35">
      <c r="A21" s="71"/>
      <c r="B21" s="76"/>
      <c r="C21" s="95" t="s">
        <v>140</v>
      </c>
      <c r="D21" s="95" t="s">
        <v>164</v>
      </c>
      <c r="E21" s="215"/>
      <c r="F21" s="204"/>
      <c r="G21" s="204"/>
      <c r="H21" s="204"/>
      <c r="I21" s="202"/>
      <c r="J21" s="213"/>
      <c r="K21" s="213"/>
      <c r="L21" s="211"/>
      <c r="M21" s="82"/>
      <c r="N21" s="71"/>
      <c r="R21" s="79"/>
      <c r="S21" s="79"/>
      <c r="T21" s="79"/>
      <c r="U21" s="79"/>
      <c r="V21" s="79"/>
      <c r="W21" s="79"/>
      <c r="X21" s="79"/>
      <c r="Y21" s="79"/>
      <c r="Z21" s="79"/>
    </row>
    <row r="22" spans="1:26" ht="14.5" x14ac:dyDescent="0.35">
      <c r="A22" s="71"/>
      <c r="B22" s="94" t="str">
        <f>CONCATENATE(F22,G22)</f>
        <v/>
      </c>
      <c r="C22" s="100" t="str">
        <f>IFERROR(VLOOKUP($B22,$Q$5:$S$8,2,FALSE),"")</f>
        <v/>
      </c>
      <c r="D22" s="100" t="str">
        <f>IFERROR(VLOOKUP($B22,$Q$5:$S$8,3,FALSE),"")</f>
        <v/>
      </c>
      <c r="E22" s="99">
        <v>1</v>
      </c>
      <c r="F22" s="98"/>
      <c r="G22" s="83"/>
      <c r="H22" s="98" t="s">
        <v>0</v>
      </c>
      <c r="I22" s="97"/>
      <c r="J22" s="97"/>
      <c r="K22" s="98"/>
      <c r="L22" s="97"/>
      <c r="M22" s="80"/>
      <c r="N22" s="71"/>
      <c r="R22" s="79"/>
      <c r="S22" s="79"/>
      <c r="T22" s="79"/>
      <c r="U22" s="79"/>
      <c r="V22" s="79"/>
      <c r="W22" s="79"/>
      <c r="X22" s="79"/>
      <c r="Y22" s="79"/>
      <c r="Z22" s="79"/>
    </row>
    <row r="23" spans="1:26" ht="14.5" x14ac:dyDescent="0.35">
      <c r="A23" s="71"/>
      <c r="B23" s="94" t="str">
        <f t="shared" ref="B23:B41" si="0">CONCATENATE(F23,G23)</f>
        <v/>
      </c>
      <c r="C23" s="100" t="str">
        <f t="shared" ref="C23:C41" si="1">IFERROR(VLOOKUP($B23,$Q$5:$S$8,2,FALSE),"")</f>
        <v/>
      </c>
      <c r="D23" s="100" t="str">
        <f t="shared" ref="D23:D41" si="2">IFERROR(VLOOKUP($B23,$Q$5:$S$8,3,FALSE),"")</f>
        <v/>
      </c>
      <c r="E23" s="99">
        <v>2</v>
      </c>
      <c r="F23" s="98"/>
      <c r="G23" s="83"/>
      <c r="H23" s="98"/>
      <c r="I23" s="97"/>
      <c r="J23" s="97"/>
      <c r="K23" s="98"/>
      <c r="L23" s="97"/>
      <c r="M23" s="80"/>
      <c r="N23" s="71"/>
      <c r="R23" s="79"/>
      <c r="S23" s="79"/>
      <c r="T23" s="79"/>
      <c r="U23" s="79"/>
      <c r="V23" s="79"/>
      <c r="W23" s="79"/>
      <c r="X23" s="79"/>
      <c r="Y23" s="79"/>
      <c r="Z23" s="79"/>
    </row>
    <row r="24" spans="1:26" ht="14.5" x14ac:dyDescent="0.35">
      <c r="A24" s="71"/>
      <c r="B24" s="94" t="str">
        <f t="shared" si="0"/>
        <v/>
      </c>
      <c r="C24" s="100" t="str">
        <f t="shared" si="1"/>
        <v/>
      </c>
      <c r="D24" s="100" t="str">
        <f t="shared" si="2"/>
        <v/>
      </c>
      <c r="E24" s="99">
        <v>3</v>
      </c>
      <c r="F24" s="98"/>
      <c r="G24" s="83"/>
      <c r="H24" s="98"/>
      <c r="I24" s="97"/>
      <c r="J24" s="97"/>
      <c r="K24" s="98"/>
      <c r="L24" s="97"/>
      <c r="M24" s="80"/>
      <c r="N24" s="71"/>
      <c r="R24" s="79"/>
      <c r="S24" s="79"/>
      <c r="T24" s="79"/>
      <c r="U24" s="79"/>
      <c r="V24" s="79"/>
      <c r="W24" s="79"/>
      <c r="X24" s="79"/>
      <c r="Y24" s="79"/>
      <c r="Z24" s="79"/>
    </row>
    <row r="25" spans="1:26" ht="14.5" x14ac:dyDescent="0.35">
      <c r="A25" s="71"/>
      <c r="B25" s="94" t="str">
        <f t="shared" si="0"/>
        <v/>
      </c>
      <c r="C25" s="100" t="str">
        <f t="shared" si="1"/>
        <v/>
      </c>
      <c r="D25" s="100" t="str">
        <f t="shared" si="2"/>
        <v/>
      </c>
      <c r="E25" s="99">
        <v>4</v>
      </c>
      <c r="F25" s="98"/>
      <c r="G25" s="83"/>
      <c r="H25" s="98"/>
      <c r="I25" s="97"/>
      <c r="J25" s="97"/>
      <c r="K25" s="98"/>
      <c r="L25" s="97"/>
      <c r="M25" s="80"/>
      <c r="N25" s="71"/>
      <c r="R25" s="79"/>
      <c r="S25" s="79"/>
      <c r="T25" s="79"/>
      <c r="U25" s="79"/>
      <c r="V25" s="79"/>
      <c r="W25" s="79"/>
      <c r="X25" s="79"/>
      <c r="Y25" s="79"/>
      <c r="Z25" s="79"/>
    </row>
    <row r="26" spans="1:26" ht="14.5" x14ac:dyDescent="0.35">
      <c r="A26" s="71"/>
      <c r="B26" s="94" t="str">
        <f t="shared" si="0"/>
        <v/>
      </c>
      <c r="C26" s="100" t="str">
        <f t="shared" si="1"/>
        <v/>
      </c>
      <c r="D26" s="100" t="str">
        <f t="shared" si="2"/>
        <v/>
      </c>
      <c r="E26" s="99">
        <v>5</v>
      </c>
      <c r="F26" s="98"/>
      <c r="G26" s="83"/>
      <c r="H26" s="98"/>
      <c r="I26" s="97"/>
      <c r="J26" s="97"/>
      <c r="K26" s="98"/>
      <c r="L26" s="97"/>
      <c r="M26" s="80"/>
      <c r="N26" s="71"/>
      <c r="R26" s="79"/>
      <c r="S26" s="79"/>
      <c r="T26" s="79"/>
      <c r="U26" s="79"/>
      <c r="V26" s="79"/>
      <c r="W26" s="79"/>
      <c r="X26" s="79"/>
      <c r="Y26" s="79"/>
      <c r="Z26" s="79"/>
    </row>
    <row r="27" spans="1:26" ht="14.5" x14ac:dyDescent="0.35">
      <c r="A27" s="71"/>
      <c r="B27" s="94" t="str">
        <f t="shared" si="0"/>
        <v/>
      </c>
      <c r="C27" s="100" t="str">
        <f t="shared" si="1"/>
        <v/>
      </c>
      <c r="D27" s="100" t="str">
        <f t="shared" si="2"/>
        <v/>
      </c>
      <c r="E27" s="99">
        <v>6</v>
      </c>
      <c r="F27" s="98"/>
      <c r="G27" s="83"/>
      <c r="H27" s="98"/>
      <c r="I27" s="97"/>
      <c r="J27" s="97"/>
      <c r="K27" s="98"/>
      <c r="L27" s="97"/>
      <c r="M27" s="80"/>
      <c r="N27" s="71"/>
      <c r="R27" s="79"/>
      <c r="S27" s="79"/>
      <c r="T27" s="79"/>
      <c r="U27" s="79"/>
      <c r="V27" s="79"/>
      <c r="W27" s="79"/>
      <c r="X27" s="79"/>
      <c r="Y27" s="79"/>
      <c r="Z27" s="79"/>
    </row>
    <row r="28" spans="1:26" ht="14.5" x14ac:dyDescent="0.35">
      <c r="A28" s="71"/>
      <c r="B28" s="94" t="str">
        <f t="shared" si="0"/>
        <v/>
      </c>
      <c r="C28" s="100" t="str">
        <f t="shared" si="1"/>
        <v/>
      </c>
      <c r="D28" s="100" t="str">
        <f t="shared" si="2"/>
        <v/>
      </c>
      <c r="E28" s="99">
        <v>7</v>
      </c>
      <c r="F28" s="98"/>
      <c r="G28" s="83"/>
      <c r="H28" s="98"/>
      <c r="I28" s="97"/>
      <c r="J28" s="97"/>
      <c r="K28" s="98"/>
      <c r="L28" s="97"/>
      <c r="M28" s="80"/>
      <c r="N28" s="71"/>
      <c r="R28" s="84"/>
      <c r="S28" s="79"/>
      <c r="T28" s="79"/>
      <c r="U28" s="79"/>
      <c r="V28" s="79"/>
      <c r="W28" s="79"/>
      <c r="X28" s="79"/>
      <c r="Y28" s="79"/>
      <c r="Z28" s="79"/>
    </row>
    <row r="29" spans="1:26" ht="14.5" x14ac:dyDescent="0.35">
      <c r="A29" s="71"/>
      <c r="B29" s="94" t="str">
        <f t="shared" si="0"/>
        <v/>
      </c>
      <c r="C29" s="100" t="str">
        <f t="shared" si="1"/>
        <v/>
      </c>
      <c r="D29" s="100" t="str">
        <f t="shared" si="2"/>
        <v/>
      </c>
      <c r="E29" s="99">
        <v>8</v>
      </c>
      <c r="F29" s="98"/>
      <c r="G29" s="83"/>
      <c r="H29" s="98"/>
      <c r="I29" s="97"/>
      <c r="J29" s="97"/>
      <c r="K29" s="98"/>
      <c r="L29" s="97"/>
      <c r="M29" s="80"/>
      <c r="N29" s="71"/>
      <c r="R29" s="79"/>
      <c r="S29" s="79"/>
      <c r="T29" s="79"/>
      <c r="U29" s="79"/>
      <c r="V29" s="79"/>
      <c r="W29" s="79"/>
      <c r="X29" s="79"/>
      <c r="Y29" s="79"/>
      <c r="Z29" s="79"/>
    </row>
    <row r="30" spans="1:26" ht="14.5" x14ac:dyDescent="0.35">
      <c r="A30" s="71"/>
      <c r="B30" s="94" t="str">
        <f t="shared" si="0"/>
        <v/>
      </c>
      <c r="C30" s="100" t="str">
        <f t="shared" si="1"/>
        <v/>
      </c>
      <c r="D30" s="100" t="str">
        <f t="shared" si="2"/>
        <v/>
      </c>
      <c r="E30" s="99">
        <v>9</v>
      </c>
      <c r="F30" s="98"/>
      <c r="G30" s="83"/>
      <c r="H30" s="98"/>
      <c r="I30" s="97"/>
      <c r="J30" s="97"/>
      <c r="K30" s="98"/>
      <c r="L30" s="97"/>
      <c r="M30" s="80"/>
      <c r="N30" s="71"/>
      <c r="R30" s="79"/>
      <c r="S30" s="79"/>
      <c r="T30" s="79"/>
      <c r="U30" s="79"/>
      <c r="V30" s="79"/>
      <c r="W30" s="79"/>
      <c r="X30" s="79"/>
      <c r="Y30" s="79"/>
      <c r="Z30" s="79"/>
    </row>
    <row r="31" spans="1:26" ht="14.5" x14ac:dyDescent="0.35">
      <c r="A31" s="71"/>
      <c r="B31" s="94" t="str">
        <f t="shared" si="0"/>
        <v/>
      </c>
      <c r="C31" s="100" t="str">
        <f t="shared" si="1"/>
        <v/>
      </c>
      <c r="D31" s="100" t="str">
        <f t="shared" si="2"/>
        <v/>
      </c>
      <c r="E31" s="99">
        <v>10</v>
      </c>
      <c r="F31" s="98"/>
      <c r="G31" s="83"/>
      <c r="H31" s="98"/>
      <c r="I31" s="97"/>
      <c r="J31" s="97"/>
      <c r="K31" s="98"/>
      <c r="L31" s="97"/>
      <c r="M31" s="80"/>
      <c r="N31" s="71"/>
      <c r="R31" s="79"/>
      <c r="S31" s="79"/>
      <c r="T31" s="79"/>
      <c r="U31" s="79"/>
      <c r="V31" s="79"/>
      <c r="W31" s="79"/>
      <c r="X31" s="79"/>
      <c r="Y31" s="79"/>
      <c r="Z31" s="79"/>
    </row>
    <row r="32" spans="1:26" ht="14.5" x14ac:dyDescent="0.35">
      <c r="A32" s="71"/>
      <c r="B32" s="94" t="str">
        <f t="shared" si="0"/>
        <v/>
      </c>
      <c r="C32" s="100" t="str">
        <f t="shared" si="1"/>
        <v/>
      </c>
      <c r="D32" s="100" t="str">
        <f t="shared" si="2"/>
        <v/>
      </c>
      <c r="E32" s="99">
        <v>11</v>
      </c>
      <c r="F32" s="98"/>
      <c r="G32" s="83"/>
      <c r="H32" s="98"/>
      <c r="I32" s="97"/>
      <c r="J32" s="97"/>
      <c r="K32" s="98"/>
      <c r="L32" s="97"/>
      <c r="M32" s="80"/>
      <c r="N32" s="71"/>
      <c r="R32" s="79"/>
      <c r="S32" s="79"/>
      <c r="T32" s="79"/>
      <c r="U32" s="79"/>
      <c r="V32" s="79"/>
      <c r="W32" s="79"/>
      <c r="X32" s="79"/>
      <c r="Y32" s="79"/>
      <c r="Z32" s="79"/>
    </row>
    <row r="33" spans="1:26" ht="14.5" x14ac:dyDescent="0.35">
      <c r="A33" s="71"/>
      <c r="B33" s="94" t="str">
        <f t="shared" si="0"/>
        <v/>
      </c>
      <c r="C33" s="100" t="str">
        <f t="shared" si="1"/>
        <v/>
      </c>
      <c r="D33" s="100" t="str">
        <f t="shared" si="2"/>
        <v/>
      </c>
      <c r="E33" s="99">
        <v>12</v>
      </c>
      <c r="F33" s="98"/>
      <c r="G33" s="83"/>
      <c r="H33" s="98"/>
      <c r="I33" s="97"/>
      <c r="J33" s="97"/>
      <c r="K33" s="98"/>
      <c r="L33" s="97"/>
      <c r="M33" s="80"/>
      <c r="N33" s="71"/>
      <c r="R33" s="85"/>
      <c r="S33" s="79"/>
      <c r="T33" s="79"/>
      <c r="U33" s="79"/>
      <c r="V33" s="79"/>
      <c r="W33" s="79"/>
      <c r="X33" s="79"/>
      <c r="Y33" s="79"/>
      <c r="Z33" s="79"/>
    </row>
    <row r="34" spans="1:26" ht="14.5" x14ac:dyDescent="0.35">
      <c r="A34" s="71"/>
      <c r="B34" s="94" t="str">
        <f t="shared" si="0"/>
        <v/>
      </c>
      <c r="C34" s="100" t="str">
        <f t="shared" si="1"/>
        <v/>
      </c>
      <c r="D34" s="100" t="str">
        <f t="shared" si="2"/>
        <v/>
      </c>
      <c r="E34" s="99">
        <v>13</v>
      </c>
      <c r="F34" s="98"/>
      <c r="G34" s="83"/>
      <c r="H34" s="98"/>
      <c r="I34" s="97"/>
      <c r="J34" s="97"/>
      <c r="K34" s="98"/>
      <c r="L34" s="97"/>
      <c r="M34" s="80"/>
      <c r="N34" s="71"/>
      <c r="R34" s="79"/>
      <c r="S34" s="79"/>
      <c r="T34" s="79"/>
      <c r="U34" s="79"/>
      <c r="V34" s="79"/>
      <c r="W34" s="79"/>
      <c r="X34" s="79"/>
      <c r="Y34" s="79"/>
      <c r="Z34" s="79"/>
    </row>
    <row r="35" spans="1:26" ht="14.5" x14ac:dyDescent="0.35">
      <c r="A35" s="71"/>
      <c r="B35" s="94" t="str">
        <f t="shared" si="0"/>
        <v/>
      </c>
      <c r="C35" s="100" t="str">
        <f t="shared" si="1"/>
        <v/>
      </c>
      <c r="D35" s="100" t="str">
        <f t="shared" si="2"/>
        <v/>
      </c>
      <c r="E35" s="99">
        <v>14</v>
      </c>
      <c r="F35" s="98"/>
      <c r="G35" s="83"/>
      <c r="H35" s="98"/>
      <c r="I35" s="97"/>
      <c r="J35" s="97"/>
      <c r="K35" s="98"/>
      <c r="L35" s="97"/>
      <c r="M35" s="80"/>
      <c r="N35" s="71"/>
      <c r="R35" s="79"/>
      <c r="S35" s="79"/>
      <c r="T35" s="79"/>
      <c r="U35" s="79"/>
      <c r="V35" s="79"/>
      <c r="W35" s="79"/>
      <c r="X35" s="79"/>
      <c r="Y35" s="79"/>
      <c r="Z35" s="79"/>
    </row>
    <row r="36" spans="1:26" ht="14.5" x14ac:dyDescent="0.35">
      <c r="A36" s="71"/>
      <c r="B36" s="94" t="str">
        <f t="shared" si="0"/>
        <v/>
      </c>
      <c r="C36" s="100" t="str">
        <f t="shared" si="1"/>
        <v/>
      </c>
      <c r="D36" s="100" t="str">
        <f t="shared" si="2"/>
        <v/>
      </c>
      <c r="E36" s="99">
        <v>15</v>
      </c>
      <c r="F36" s="98"/>
      <c r="G36" s="83"/>
      <c r="H36" s="98"/>
      <c r="I36" s="97"/>
      <c r="J36" s="97"/>
      <c r="K36" s="98"/>
      <c r="L36" s="97"/>
      <c r="M36" s="80"/>
      <c r="N36" s="71"/>
      <c r="R36" s="79"/>
      <c r="S36" s="79"/>
      <c r="T36" s="79"/>
      <c r="U36" s="79"/>
      <c r="V36" s="79"/>
      <c r="W36" s="79"/>
      <c r="X36" s="79"/>
      <c r="Y36" s="79"/>
      <c r="Z36" s="79"/>
    </row>
    <row r="37" spans="1:26" ht="14.5" x14ac:dyDescent="0.35">
      <c r="A37" s="71"/>
      <c r="B37" s="94" t="str">
        <f t="shared" si="0"/>
        <v/>
      </c>
      <c r="C37" s="100" t="str">
        <f t="shared" si="1"/>
        <v/>
      </c>
      <c r="D37" s="100" t="str">
        <f t="shared" si="2"/>
        <v/>
      </c>
      <c r="E37" s="99">
        <v>16</v>
      </c>
      <c r="F37" s="98"/>
      <c r="G37" s="83"/>
      <c r="H37" s="98"/>
      <c r="I37" s="97"/>
      <c r="J37" s="97"/>
      <c r="K37" s="98"/>
      <c r="L37" s="97"/>
      <c r="M37" s="80"/>
      <c r="N37" s="71"/>
      <c r="R37" s="79"/>
      <c r="S37" s="79"/>
      <c r="T37" s="79"/>
      <c r="U37" s="79"/>
      <c r="V37" s="79"/>
      <c r="W37" s="79"/>
      <c r="X37" s="79"/>
      <c r="Y37" s="79"/>
      <c r="Z37" s="79"/>
    </row>
    <row r="38" spans="1:26" ht="14.5" x14ac:dyDescent="0.35">
      <c r="A38" s="71"/>
      <c r="B38" s="94" t="str">
        <f t="shared" si="0"/>
        <v/>
      </c>
      <c r="C38" s="100" t="str">
        <f t="shared" si="1"/>
        <v/>
      </c>
      <c r="D38" s="100" t="str">
        <f t="shared" si="2"/>
        <v/>
      </c>
      <c r="E38" s="99">
        <v>17</v>
      </c>
      <c r="F38" s="98"/>
      <c r="G38" s="83"/>
      <c r="H38" s="98"/>
      <c r="I38" s="97"/>
      <c r="J38" s="97"/>
      <c r="K38" s="98"/>
      <c r="L38" s="97"/>
      <c r="M38" s="80"/>
      <c r="N38" s="71"/>
      <c r="R38" s="79"/>
      <c r="S38" s="79"/>
      <c r="T38" s="79"/>
      <c r="U38" s="79"/>
      <c r="V38" s="79"/>
      <c r="W38" s="79"/>
      <c r="X38" s="79"/>
      <c r="Y38" s="79"/>
      <c r="Z38" s="79"/>
    </row>
    <row r="39" spans="1:26" ht="14.5" x14ac:dyDescent="0.35">
      <c r="A39" s="71"/>
      <c r="B39" s="94" t="str">
        <f t="shared" si="0"/>
        <v/>
      </c>
      <c r="C39" s="100" t="str">
        <f t="shared" si="1"/>
        <v/>
      </c>
      <c r="D39" s="100" t="str">
        <f t="shared" si="2"/>
        <v/>
      </c>
      <c r="E39" s="99">
        <v>18</v>
      </c>
      <c r="F39" s="98"/>
      <c r="G39" s="83"/>
      <c r="H39" s="98"/>
      <c r="I39" s="97"/>
      <c r="J39" s="97"/>
      <c r="K39" s="98"/>
      <c r="L39" s="97"/>
      <c r="M39" s="80"/>
      <c r="N39" s="71"/>
      <c r="R39" s="79"/>
      <c r="S39" s="79"/>
      <c r="T39" s="79"/>
      <c r="U39" s="79"/>
      <c r="V39" s="79"/>
      <c r="W39" s="79"/>
      <c r="X39" s="79"/>
      <c r="Y39" s="79"/>
      <c r="Z39" s="79"/>
    </row>
    <row r="40" spans="1:26" ht="14.5" x14ac:dyDescent="0.35">
      <c r="A40" s="71"/>
      <c r="B40" s="94" t="str">
        <f t="shared" si="0"/>
        <v/>
      </c>
      <c r="C40" s="100" t="str">
        <f t="shared" si="1"/>
        <v/>
      </c>
      <c r="D40" s="100" t="str">
        <f t="shared" si="2"/>
        <v/>
      </c>
      <c r="E40" s="99">
        <v>19</v>
      </c>
      <c r="F40" s="98"/>
      <c r="G40" s="83"/>
      <c r="H40" s="98"/>
      <c r="I40" s="97"/>
      <c r="J40" s="97"/>
      <c r="K40" s="98"/>
      <c r="L40" s="97"/>
      <c r="M40" s="80"/>
      <c r="N40" s="71"/>
      <c r="R40" s="79"/>
      <c r="S40" s="79"/>
      <c r="T40" s="79"/>
      <c r="U40" s="79"/>
      <c r="V40" s="79"/>
      <c r="W40" s="79"/>
      <c r="X40" s="79"/>
      <c r="Y40" s="79"/>
      <c r="Z40" s="79"/>
    </row>
    <row r="41" spans="1:26" ht="14.5" x14ac:dyDescent="0.35">
      <c r="A41" s="71"/>
      <c r="B41" s="94" t="str">
        <f t="shared" si="0"/>
        <v/>
      </c>
      <c r="C41" s="100" t="str">
        <f t="shared" si="1"/>
        <v/>
      </c>
      <c r="D41" s="100" t="str">
        <f t="shared" si="2"/>
        <v/>
      </c>
      <c r="E41" s="99">
        <v>20</v>
      </c>
      <c r="F41" s="98"/>
      <c r="G41" s="83"/>
      <c r="H41" s="98"/>
      <c r="I41" s="97"/>
      <c r="J41" s="97"/>
      <c r="K41" s="98"/>
      <c r="L41" s="97"/>
      <c r="M41" s="80"/>
      <c r="N41" s="71"/>
      <c r="R41" s="79"/>
      <c r="S41" s="79"/>
      <c r="T41" s="79"/>
      <c r="U41" s="79"/>
      <c r="V41" s="79"/>
      <c r="W41" s="79"/>
      <c r="X41" s="79"/>
      <c r="Y41" s="79"/>
      <c r="Z41" s="79"/>
    </row>
    <row r="42" spans="1:26" ht="14.5" x14ac:dyDescent="0.35">
      <c r="A42" s="71"/>
      <c r="B42" s="76"/>
      <c r="C42" s="101">
        <f>SUM(C22:C41)</f>
        <v>0</v>
      </c>
      <c r="D42" s="101">
        <f t="shared" ref="D42" si="3">SUM(D22:D41)</f>
        <v>0</v>
      </c>
      <c r="E42" s="78"/>
      <c r="F42" s="78"/>
      <c r="G42" s="78"/>
      <c r="H42" s="78"/>
      <c r="I42" s="78"/>
      <c r="J42" s="78"/>
      <c r="K42" s="78"/>
      <c r="L42" s="78"/>
      <c r="M42" s="80"/>
      <c r="N42" s="71"/>
      <c r="R42" s="79"/>
      <c r="S42" s="79"/>
      <c r="T42" s="79"/>
      <c r="U42" s="79"/>
      <c r="V42" s="79"/>
      <c r="W42" s="79"/>
      <c r="X42" s="79"/>
      <c r="Y42" s="79"/>
      <c r="Z42" s="79"/>
    </row>
    <row r="43" spans="1:26" ht="15" thickBot="1" x14ac:dyDescent="0.4">
      <c r="A43" s="71"/>
      <c r="B43" s="86"/>
      <c r="C43" s="87"/>
      <c r="D43" s="87"/>
      <c r="E43" s="88"/>
      <c r="F43" s="88"/>
      <c r="G43" s="88"/>
      <c r="H43" s="88"/>
      <c r="I43" s="88"/>
      <c r="J43" s="88"/>
      <c r="K43" s="88"/>
      <c r="L43" s="88"/>
      <c r="M43" s="89"/>
      <c r="N43" s="71"/>
      <c r="R43" s="79"/>
      <c r="S43" s="79"/>
      <c r="T43" s="79"/>
      <c r="U43" s="79"/>
      <c r="V43" s="79"/>
      <c r="W43" s="79"/>
      <c r="X43" s="79"/>
      <c r="Y43" s="79"/>
      <c r="Z43" s="79"/>
    </row>
    <row r="44" spans="1:26" ht="14.5" x14ac:dyDescent="0.35">
      <c r="A44" s="71"/>
      <c r="B44" s="71"/>
      <c r="C44" s="71"/>
      <c r="D44" s="71"/>
      <c r="E44" s="71"/>
      <c r="F44" s="71"/>
      <c r="G44" s="71"/>
      <c r="H44" s="71"/>
      <c r="I44" s="71"/>
      <c r="J44" s="71"/>
      <c r="K44" s="71"/>
      <c r="L44" s="71"/>
      <c r="M44" s="71"/>
      <c r="N44" s="71"/>
      <c r="R44" s="79"/>
      <c r="S44" s="79"/>
      <c r="T44" s="79"/>
      <c r="U44" s="79"/>
      <c r="V44" s="79"/>
      <c r="W44" s="79"/>
      <c r="X44" s="79"/>
      <c r="Y44" s="79"/>
      <c r="Z44" s="79"/>
    </row>
    <row r="45" spans="1:26" ht="14.5" hidden="1" x14ac:dyDescent="0.35">
      <c r="N45" s="79"/>
      <c r="R45" s="79"/>
      <c r="S45" s="79"/>
      <c r="T45" s="79"/>
      <c r="U45" s="79"/>
      <c r="V45" s="79"/>
      <c r="W45" s="79"/>
      <c r="X45" s="79"/>
      <c r="Y45" s="79"/>
      <c r="Z45" s="79"/>
    </row>
    <row r="46" spans="1:26" ht="14.5" hidden="1" x14ac:dyDescent="0.35">
      <c r="N46" s="79"/>
      <c r="R46" s="79"/>
      <c r="S46" s="79"/>
      <c r="T46" s="79"/>
      <c r="U46" s="79"/>
      <c r="V46" s="79"/>
      <c r="W46" s="79"/>
      <c r="X46" s="79"/>
      <c r="Y46" s="79"/>
      <c r="Z46" s="79"/>
    </row>
    <row r="47" spans="1:26" ht="14.5" hidden="1" x14ac:dyDescent="0.35">
      <c r="N47" s="79"/>
      <c r="R47" s="79"/>
      <c r="S47" s="79"/>
      <c r="T47" s="79"/>
      <c r="U47" s="79"/>
      <c r="V47" s="79"/>
      <c r="W47" s="79"/>
      <c r="X47" s="79"/>
      <c r="Y47" s="79"/>
      <c r="Z47" s="79"/>
    </row>
    <row r="48" spans="1:26" ht="14.5" hidden="1" x14ac:dyDescent="0.35">
      <c r="N48" s="79"/>
      <c r="R48" s="79"/>
      <c r="S48" s="79"/>
      <c r="T48" s="79"/>
      <c r="U48" s="79"/>
      <c r="V48" s="79"/>
      <c r="W48" s="79"/>
      <c r="X48" s="79"/>
      <c r="Y48" s="79"/>
      <c r="Z48" s="79"/>
    </row>
    <row r="49" spans="14:26" ht="14.5" hidden="1" x14ac:dyDescent="0.35">
      <c r="N49" s="91"/>
      <c r="R49" s="79"/>
      <c r="S49" s="79"/>
      <c r="T49" s="79"/>
      <c r="U49" s="79"/>
      <c r="V49" s="79"/>
      <c r="W49" s="79"/>
      <c r="X49" s="79"/>
      <c r="Y49" s="79"/>
      <c r="Z49" s="79"/>
    </row>
    <row r="50" spans="14:26" ht="14.5" hidden="1" x14ac:dyDescent="0.35">
      <c r="N50" s="79"/>
      <c r="R50" s="79"/>
      <c r="S50" s="79"/>
      <c r="T50" s="79"/>
      <c r="U50" s="79"/>
      <c r="V50" s="79"/>
      <c r="W50" s="79"/>
      <c r="X50" s="79"/>
      <c r="Y50" s="79"/>
      <c r="Z50" s="79"/>
    </row>
    <row r="51" spans="14:26" ht="14.5" hidden="1" x14ac:dyDescent="0.35">
      <c r="N51" s="79"/>
      <c r="R51" s="79"/>
      <c r="S51" s="79"/>
      <c r="T51" s="79"/>
      <c r="U51" s="79"/>
      <c r="V51" s="79"/>
      <c r="W51" s="79"/>
      <c r="X51" s="79"/>
      <c r="Y51" s="79"/>
      <c r="Z51" s="79"/>
    </row>
    <row r="52" spans="14:26" ht="14.5" hidden="1" x14ac:dyDescent="0.35">
      <c r="N52" s="92"/>
      <c r="R52" s="79"/>
      <c r="S52" s="79"/>
      <c r="T52" s="79"/>
      <c r="U52" s="79"/>
      <c r="V52" s="79"/>
      <c r="W52" s="79"/>
      <c r="X52" s="79"/>
      <c r="Y52" s="79"/>
      <c r="Z52" s="79"/>
    </row>
    <row r="53" spans="14:26" ht="14.5" hidden="1" x14ac:dyDescent="0.35">
      <c r="N53" s="91"/>
      <c r="R53" s="79"/>
      <c r="S53" s="79"/>
      <c r="T53" s="79"/>
      <c r="U53" s="79"/>
      <c r="V53" s="79"/>
      <c r="W53" s="79"/>
      <c r="X53" s="79"/>
      <c r="Y53" s="79"/>
      <c r="Z53" s="79"/>
    </row>
    <row r="54" spans="14:26" ht="14.5" hidden="1" x14ac:dyDescent="0.35">
      <c r="N54" s="79"/>
      <c r="R54" s="79"/>
      <c r="S54" s="79"/>
      <c r="T54" s="79"/>
      <c r="U54" s="79"/>
      <c r="V54" s="79"/>
      <c r="W54" s="79"/>
      <c r="X54" s="79"/>
      <c r="Y54" s="79"/>
      <c r="Z54" s="79"/>
    </row>
    <row r="55" spans="14:26" ht="14.5" hidden="1" x14ac:dyDescent="0.35"/>
    <row r="56" spans="14:26" ht="14.5" hidden="1" x14ac:dyDescent="0.35"/>
    <row r="57" spans="14:26" ht="14.5" hidden="1" x14ac:dyDescent="0.35"/>
    <row r="58" spans="14:26" ht="14.5" hidden="1" x14ac:dyDescent="0.35"/>
    <row r="59" spans="14:26" ht="14.5" hidden="1" x14ac:dyDescent="0.35"/>
    <row r="60" spans="14:26" ht="14.5" hidden="1" x14ac:dyDescent="0.35"/>
    <row r="62" spans="14:26" ht="14.5" hidden="1" x14ac:dyDescent="0.35"/>
    <row r="63" spans="14:26" ht="14.5" hidden="1" x14ac:dyDescent="0.35">
      <c r="P63" s="79"/>
    </row>
  </sheetData>
  <sheetProtection algorithmName="SHA-512" hashValue="rgnq9MYGMXAvQs6lDGv54Q6s7c+pfqmodzlhkXJxFvuqi7WcdvvxDnJ9W83qB6IxHZQVopB/RQbp2DBAqAr/Pw==" saltValue="pbCf+V3EjvHzso0nklTLXg==" spinCount="100000" sheet="1" objects="1" scenarios="1"/>
  <sortState xmlns:xlrd2="http://schemas.microsoft.com/office/spreadsheetml/2017/richdata2" ref="Q5:S8">
    <sortCondition ref="Q5:Q8"/>
  </sortState>
  <mergeCells count="18">
    <mergeCell ref="G8:I8"/>
    <mergeCell ref="E19:G19"/>
    <mergeCell ref="L20:L21"/>
    <mergeCell ref="J20:J21"/>
    <mergeCell ref="K20:K21"/>
    <mergeCell ref="F20:F21"/>
    <mergeCell ref="E20:E21"/>
    <mergeCell ref="G9:I9"/>
    <mergeCell ref="G10:I10"/>
    <mergeCell ref="G11:I11"/>
    <mergeCell ref="G12:I12"/>
    <mergeCell ref="G13:I13"/>
    <mergeCell ref="C20:D20"/>
    <mergeCell ref="G14:I14"/>
    <mergeCell ref="G15:I15"/>
    <mergeCell ref="I20:I21"/>
    <mergeCell ref="H20:H21"/>
    <mergeCell ref="G20:G21"/>
  </mergeCells>
  <dataValidations count="4">
    <dataValidation type="list" allowBlank="1" showInputMessage="1" showErrorMessage="1" sqref="F22:F41" xr:uid="{A111DBF0-80CA-4A26-9D59-7D7ECBDB69E2}">
      <formula1>$P$4:$P$6</formula1>
    </dataValidation>
    <dataValidation type="list" allowBlank="1" showInputMessage="1" showErrorMessage="1" sqref="G22:G41" xr:uid="{41EE566B-3406-4C7F-B693-E574FD55C99A}">
      <formula1>$P$1:$P$3</formula1>
    </dataValidation>
    <dataValidation type="list" allowBlank="1" showInputMessage="1" showErrorMessage="1" sqref="H22:H41" xr:uid="{B3105115-BCF3-48D7-AB2E-7EA479D1822F}">
      <formula1>$P$8:$P$13</formula1>
    </dataValidation>
    <dataValidation type="list" allowBlank="1" showInputMessage="1" showErrorMessage="1" errorTitle="Error" error="Please select an option from the dropdown menu." sqref="K22:K41" xr:uid="{762FA1F3-90EE-451A-AB45-C59236FD3191}">
      <formula1>$U$5:$U$6</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4199-BF38-4080-A1B3-A2B9382C7D63}">
  <dimension ref="B1:I73"/>
  <sheetViews>
    <sheetView topLeftCell="B42" zoomScale="70" zoomScaleNormal="70" workbookViewId="0">
      <selection activeCell="G70" sqref="G70"/>
    </sheetView>
  </sheetViews>
  <sheetFormatPr defaultColWidth="0" defaultRowHeight="14" zeroHeight="1" x14ac:dyDescent="0.3"/>
  <cols>
    <col min="1" max="1" width="9.1796875" style="4" hidden="1" customWidth="1"/>
    <col min="2" max="2" width="5.81640625" style="1" customWidth="1"/>
    <col min="3" max="3" width="10.54296875" style="9" customWidth="1"/>
    <col min="4" max="4" width="78.54296875" style="9" bestFit="1" customWidth="1"/>
    <col min="5" max="5" width="85" style="9" bestFit="1" customWidth="1"/>
    <col min="6" max="6" width="11.81640625" style="4" customWidth="1"/>
    <col min="7" max="8" width="17.1796875" style="4" bestFit="1" customWidth="1"/>
    <col min="9" max="9" width="0" style="4" hidden="1" customWidth="1"/>
    <col min="10" max="16384" width="9.1796875" style="4" hidden="1"/>
  </cols>
  <sheetData>
    <row r="1" spans="2:8" ht="51" customHeight="1" thickBot="1" x14ac:dyDescent="0.35">
      <c r="B1" s="121"/>
      <c r="C1" s="241"/>
      <c r="D1" s="242"/>
      <c r="E1" s="242"/>
      <c r="F1" s="121"/>
      <c r="G1" s="121"/>
      <c r="H1" s="121"/>
    </row>
    <row r="2" spans="2:8" ht="48.5" customHeight="1" x14ac:dyDescent="0.6">
      <c r="B2" s="121"/>
      <c r="C2" s="243" t="s">
        <v>165</v>
      </c>
      <c r="D2" s="244"/>
      <c r="E2" s="244"/>
      <c r="F2" s="245"/>
      <c r="G2" s="245"/>
      <c r="H2" s="246"/>
    </row>
    <row r="3" spans="2:8" ht="27.75" customHeight="1" x14ac:dyDescent="0.35">
      <c r="B3" s="121"/>
      <c r="C3" s="247" t="s">
        <v>128</v>
      </c>
      <c r="D3" s="248"/>
      <c r="E3" s="248"/>
      <c r="F3" s="249"/>
      <c r="G3" s="249"/>
      <c r="H3" s="250"/>
    </row>
    <row r="4" spans="2:8" ht="14.5" x14ac:dyDescent="0.35">
      <c r="B4" s="121"/>
      <c r="C4" s="122" t="s">
        <v>129</v>
      </c>
      <c r="D4" s="221" t="str">
        <f>E9</f>
        <v xml:space="preserve"> </v>
      </c>
      <c r="E4" s="222"/>
      <c r="F4" s="222"/>
      <c r="G4" s="222"/>
      <c r="H4" s="223"/>
    </row>
    <row r="5" spans="2:8" ht="29.15" customHeight="1" x14ac:dyDescent="0.35">
      <c r="B5" s="121"/>
      <c r="C5" s="247" t="s">
        <v>130</v>
      </c>
      <c r="D5" s="251"/>
      <c r="E5" s="251"/>
      <c r="F5" s="252"/>
      <c r="G5" s="252"/>
      <c r="H5" s="253"/>
    </row>
    <row r="6" spans="2:8" ht="14.5" x14ac:dyDescent="0.35">
      <c r="B6" s="121"/>
      <c r="C6" s="123" t="s">
        <v>9</v>
      </c>
      <c r="D6" s="124" t="s">
        <v>10</v>
      </c>
      <c r="E6" s="254" t="s">
        <v>11</v>
      </c>
      <c r="F6" s="249"/>
      <c r="G6" s="249"/>
      <c r="H6" s="250"/>
    </row>
    <row r="7" spans="2:8" ht="14.5" x14ac:dyDescent="0.3">
      <c r="B7" s="121"/>
      <c r="C7" s="125" t="s">
        <v>13</v>
      </c>
      <c r="D7" s="126" t="s">
        <v>14</v>
      </c>
      <c r="E7" s="230" t="str">
        <f>'PCR1'!E7:H7</f>
        <v xml:space="preserve"> </v>
      </c>
      <c r="F7" s="231"/>
      <c r="G7" s="231"/>
      <c r="H7" s="232"/>
    </row>
    <row r="8" spans="2:8" ht="14.5" x14ac:dyDescent="0.3">
      <c r="B8" s="121"/>
      <c r="C8" s="125" t="s">
        <v>16</v>
      </c>
      <c r="D8" s="127" t="s">
        <v>17</v>
      </c>
      <c r="E8" s="230" t="str">
        <f>'PCR1'!E8:H8</f>
        <v xml:space="preserve"> </v>
      </c>
      <c r="F8" s="231"/>
      <c r="G8" s="231"/>
      <c r="H8" s="232"/>
    </row>
    <row r="9" spans="2:8" ht="14.5" x14ac:dyDescent="0.3">
      <c r="B9" s="121"/>
      <c r="C9" s="125" t="s">
        <v>18</v>
      </c>
      <c r="D9" s="127" t="s">
        <v>19</v>
      </c>
      <c r="E9" s="230" t="str">
        <f>'PCR1'!E9:H9</f>
        <v xml:space="preserve"> </v>
      </c>
      <c r="F9" s="231"/>
      <c r="G9" s="231"/>
      <c r="H9" s="232"/>
    </row>
    <row r="10" spans="2:8" ht="14.5" x14ac:dyDescent="0.3">
      <c r="B10" s="121"/>
      <c r="C10" s="125" t="s">
        <v>20</v>
      </c>
      <c r="D10" s="126" t="s">
        <v>21</v>
      </c>
      <c r="E10" s="230" t="str">
        <f>'PCR1'!E10:H10</f>
        <v xml:space="preserve"> </v>
      </c>
      <c r="F10" s="231"/>
      <c r="G10" s="231"/>
      <c r="H10" s="232"/>
    </row>
    <row r="11" spans="2:8" ht="14.5" x14ac:dyDescent="0.3">
      <c r="B11" s="121"/>
      <c r="C11" s="125" t="s">
        <v>23</v>
      </c>
      <c r="D11" s="126" t="s">
        <v>24</v>
      </c>
      <c r="E11" s="230" t="str">
        <f>'PCR1'!E11:H11</f>
        <v xml:space="preserve"> </v>
      </c>
      <c r="F11" s="231"/>
      <c r="G11" s="231"/>
      <c r="H11" s="232"/>
    </row>
    <row r="12" spans="2:8" ht="14.5" x14ac:dyDescent="0.3">
      <c r="B12" s="121"/>
      <c r="C12" s="125" t="s">
        <v>26</v>
      </c>
      <c r="D12" s="126" t="s">
        <v>131</v>
      </c>
      <c r="E12" s="230" t="str">
        <f>'PCR1'!E12:H12</f>
        <v xml:space="preserve"> </v>
      </c>
      <c r="F12" s="231"/>
      <c r="G12" s="231"/>
      <c r="H12" s="232"/>
    </row>
    <row r="13" spans="2:8" ht="14.5" x14ac:dyDescent="0.3">
      <c r="B13" s="121"/>
      <c r="C13" s="125" t="s">
        <v>29</v>
      </c>
      <c r="D13" s="128" t="s">
        <v>30</v>
      </c>
      <c r="E13" s="230" t="str">
        <f>'PCR1'!E13:H13</f>
        <v xml:space="preserve"> </v>
      </c>
      <c r="F13" s="231"/>
      <c r="G13" s="231"/>
      <c r="H13" s="232"/>
    </row>
    <row r="14" spans="2:8" ht="14.5" x14ac:dyDescent="0.35">
      <c r="B14" s="121"/>
      <c r="C14" s="125" t="s">
        <v>31</v>
      </c>
      <c r="D14" s="128" t="s">
        <v>132</v>
      </c>
      <c r="E14" s="233"/>
      <c r="F14" s="227"/>
      <c r="G14" s="227"/>
      <c r="H14" s="234"/>
    </row>
    <row r="15" spans="2:8" ht="14.5" x14ac:dyDescent="0.3">
      <c r="B15" s="121"/>
      <c r="C15" s="125" t="s">
        <v>51</v>
      </c>
      <c r="D15" s="128" t="s">
        <v>133</v>
      </c>
      <c r="E15" s="235"/>
      <c r="F15" s="236"/>
      <c r="G15" s="236"/>
      <c r="H15" s="237"/>
    </row>
    <row r="16" spans="2:8" ht="14.5" x14ac:dyDescent="0.3">
      <c r="B16" s="121"/>
      <c r="C16" s="125" t="s">
        <v>54</v>
      </c>
      <c r="D16" s="128" t="s">
        <v>134</v>
      </c>
      <c r="E16" s="235"/>
      <c r="F16" s="236"/>
      <c r="G16" s="236"/>
      <c r="H16" s="237"/>
    </row>
    <row r="17" spans="2:9" ht="14.5" x14ac:dyDescent="0.3">
      <c r="B17" s="121"/>
      <c r="C17" s="125" t="s">
        <v>56</v>
      </c>
      <c r="D17" s="128" t="s">
        <v>135</v>
      </c>
      <c r="E17" s="235"/>
      <c r="F17" s="236"/>
      <c r="G17" s="236"/>
      <c r="H17" s="237"/>
    </row>
    <row r="18" spans="2:9" x14ac:dyDescent="0.3">
      <c r="B18" s="121"/>
      <c r="C18" s="123" t="s">
        <v>33</v>
      </c>
      <c r="D18" s="124" t="s">
        <v>34</v>
      </c>
      <c r="E18" s="105" t="s">
        <v>35</v>
      </c>
      <c r="F18" s="129" t="s">
        <v>36</v>
      </c>
      <c r="G18" s="105" t="s">
        <v>37</v>
      </c>
      <c r="H18" s="130" t="s">
        <v>38</v>
      </c>
    </row>
    <row r="19" spans="2:9" ht="14.5" x14ac:dyDescent="0.35">
      <c r="B19" s="121"/>
      <c r="C19" s="125" t="str">
        <f>'PCR1'!C16</f>
        <v>#1</v>
      </c>
      <c r="D19" s="128" t="str">
        <f>'PCR1'!D16</f>
        <v>Exchange Site</v>
      </c>
      <c r="E19" s="238"/>
      <c r="F19" s="239"/>
      <c r="G19" s="239"/>
      <c r="H19" s="240"/>
    </row>
    <row r="20" spans="2:9" x14ac:dyDescent="0.3">
      <c r="B20" s="121"/>
      <c r="C20" s="131" t="str">
        <f>'PCR1'!C17</f>
        <v>#2</v>
      </c>
      <c r="D20" s="132" t="str">
        <f>'PCR1'!D17</f>
        <v>Co-location full survey fee</v>
      </c>
      <c r="E20" s="133"/>
      <c r="F20" s="134">
        <f>'PCR1'!F17</f>
        <v>0</v>
      </c>
      <c r="G20" s="118">
        <f>'PCR1'!G17</f>
        <v>0</v>
      </c>
      <c r="H20" s="135"/>
      <c r="I20" s="1"/>
    </row>
    <row r="21" spans="2:9" ht="28" x14ac:dyDescent="0.3">
      <c r="B21" s="121"/>
      <c r="C21" s="131" t="str">
        <f>'PCR1'!C18</f>
        <v>#3</v>
      </c>
      <c r="D21" s="132" t="str">
        <f>'PCR1'!D18</f>
        <v>Administration Charge for information about the amount and configuration of space in an existing CP Equipment Room</v>
      </c>
      <c r="E21" s="136"/>
      <c r="F21" s="134">
        <f>'PCR1'!F18</f>
        <v>0</v>
      </c>
      <c r="G21" s="137"/>
      <c r="H21" s="135"/>
      <c r="I21" s="1"/>
    </row>
    <row r="22" spans="2:9" x14ac:dyDescent="0.3">
      <c r="B22" s="121"/>
      <c r="C22" s="131" t="str">
        <f>'PCR1'!C19</f>
        <v>#4</v>
      </c>
      <c r="D22" s="132" t="str">
        <f>'PCR1'!D19</f>
        <v>Co-location (Powerbase) AC only base unit</v>
      </c>
      <c r="E22" s="133" t="str">
        <f>'PCR1'!E19</f>
        <v>600mm (w) x 600mm (d) to include lighting and cable management</v>
      </c>
      <c r="F22" s="134">
        <f>'PCR1'!F19</f>
        <v>0</v>
      </c>
      <c r="G22" s="118">
        <f>'PCR1'!G19</f>
        <v>0</v>
      </c>
      <c r="H22" s="135"/>
      <c r="I22" s="1"/>
    </row>
    <row r="23" spans="2:9" x14ac:dyDescent="0.3">
      <c r="B23" s="121"/>
      <c r="C23" s="131" t="str">
        <f>'PCR1'!C20</f>
        <v>#5</v>
      </c>
      <c r="D23" s="132" t="str">
        <f>'PCR1'!D20</f>
        <v>Rack Space Unit (RSU) for Co-location to include lighting and cable management</v>
      </c>
      <c r="E23" s="133"/>
      <c r="F23" s="134">
        <f>'PCR1'!F20</f>
        <v>0</v>
      </c>
      <c r="G23" s="118">
        <f>'PCR1'!G20</f>
        <v>0</v>
      </c>
      <c r="H23" s="135"/>
      <c r="I23" s="1"/>
    </row>
    <row r="24" spans="2:9" x14ac:dyDescent="0.3">
      <c r="B24" s="121"/>
      <c r="C24" s="131" t="str">
        <f>'PCR1'!C21</f>
        <v>#6</v>
      </c>
      <c r="D24" s="132" t="str">
        <f>'PCR1'!D21</f>
        <v>CP Equipment Room Handover</v>
      </c>
      <c r="E24" s="133"/>
      <c r="F24" s="134">
        <f>'PCR1'!F21</f>
        <v>0</v>
      </c>
      <c r="G24" s="118">
        <f>'PCR1'!G21</f>
        <v>0</v>
      </c>
      <c r="H24" s="135"/>
      <c r="I24" s="1"/>
    </row>
    <row r="25" spans="2:9" ht="14.5" x14ac:dyDescent="0.3">
      <c r="B25" s="121"/>
      <c r="C25" s="131" t="str">
        <f>'PCR1'!C22</f>
        <v>#7</v>
      </c>
      <c r="D25" s="132" t="str">
        <f>'PCR1'!D22</f>
        <v>AC Power Services Required</v>
      </c>
      <c r="E25" s="133" t="str">
        <f>'PCR1'!E22</f>
        <v>AC only - Standard System</v>
      </c>
      <c r="F25" s="134">
        <f>'PCR1'!F22</f>
        <v>0</v>
      </c>
      <c r="G25" s="183"/>
      <c r="H25" s="184"/>
      <c r="I25" s="1"/>
    </row>
    <row r="26" spans="2:9" x14ac:dyDescent="0.3">
      <c r="B26" s="121"/>
      <c r="C26" s="131" t="str">
        <f>'PCR1'!C23</f>
        <v>#8</v>
      </c>
      <c r="D26" s="132" t="str">
        <f>'PCR1'!D23</f>
        <v>Power Rental per kW (excluudes the power usage per kWH charge)</v>
      </c>
      <c r="E26" s="133" t="str">
        <f>'PCR1'!E23</f>
        <v>per kW. kW required:</v>
      </c>
      <c r="F26" s="134">
        <f>'PCR1'!F23</f>
        <v>0</v>
      </c>
      <c r="G26" s="113"/>
      <c r="H26" s="113">
        <f>'PCR1'!H23</f>
        <v>0</v>
      </c>
      <c r="I26" s="1"/>
    </row>
    <row r="27" spans="2:9" x14ac:dyDescent="0.3">
      <c r="B27" s="121"/>
      <c r="C27" s="131" t="str">
        <f>'PCR1'!C24</f>
        <v>#9</v>
      </c>
      <c r="D27" s="132" t="str">
        <f>'PCR1'!D24</f>
        <v>Power Usage per kWh</v>
      </c>
      <c r="E27" s="133" t="str">
        <f>'PCR1'!E24</f>
        <v>Min 1kW required</v>
      </c>
      <c r="F27" s="134">
        <f>'PCR1'!F24</f>
        <v>1</v>
      </c>
      <c r="G27" s="113"/>
      <c r="H27" s="113">
        <f>'PCR1'!H24</f>
        <v>3223.68</v>
      </c>
      <c r="I27" s="1"/>
    </row>
    <row r="28" spans="2:9" x14ac:dyDescent="0.3">
      <c r="B28" s="121"/>
      <c r="C28" s="131" t="str">
        <f>'PCR1'!C25</f>
        <v>#10</v>
      </c>
      <c r="D28" s="132" t="str">
        <f>'PCR1'!D25</f>
        <v xml:space="preserve">Cooling per kW </v>
      </c>
      <c r="E28" s="133" t="str">
        <f>'PCR1'!E25</f>
        <v>per kW. kW required:</v>
      </c>
      <c r="F28" s="134">
        <f>'PCR1'!F25</f>
        <v>0</v>
      </c>
      <c r="G28" s="113"/>
      <c r="H28" s="113">
        <f>'PCR1'!H25</f>
        <v>0</v>
      </c>
      <c r="I28" s="1"/>
    </row>
    <row r="29" spans="2:9" x14ac:dyDescent="0.3">
      <c r="B29" s="121"/>
      <c r="C29" s="131" t="str">
        <f>'PCR1'!C26</f>
        <v>#11</v>
      </c>
      <c r="D29" s="132" t="str">
        <f>'PCR1'!D26</f>
        <v>Provision of Sub Meter</v>
      </c>
      <c r="E29" s="133" t="str">
        <f>'PCR1'!E26</f>
        <v xml:space="preserve">Per Sub Meter (Optional) &amp; Sub Meter power rental </v>
      </c>
      <c r="F29" s="134">
        <f>'PCR1'!F26</f>
        <v>0</v>
      </c>
      <c r="G29" s="113">
        <f>'PCR1'!G26</f>
        <v>0</v>
      </c>
      <c r="H29" s="135"/>
      <c r="I29" s="1"/>
    </row>
    <row r="30" spans="2:9" ht="14.5" x14ac:dyDescent="0.3">
      <c r="B30" s="121"/>
      <c r="C30" s="131" t="str">
        <f>'PCR1'!C27</f>
        <v>#12</v>
      </c>
      <c r="D30" s="132" t="str">
        <f>'PCR1'!D27</f>
        <v>No Standby AC power (Non-ESS)</v>
      </c>
      <c r="E30" s="133" t="str">
        <f>'PCR1'!E27</f>
        <v>Non-ESS (Default)</v>
      </c>
      <c r="F30" s="134">
        <f>'PCR1'!F27</f>
        <v>0</v>
      </c>
      <c r="G30" s="183"/>
      <c r="H30" s="184"/>
      <c r="I30" s="1"/>
    </row>
    <row r="31" spans="2:9" x14ac:dyDescent="0.3">
      <c r="B31" s="121"/>
      <c r="C31" s="131" t="str">
        <f>'PCR1'!C28</f>
        <v>#13</v>
      </c>
      <c r="D31" s="132" t="str">
        <f>'PCR1'!D28</f>
        <v>Essential Service Supply (standby power) charge</v>
      </c>
      <c r="E31" s="133" t="str">
        <f>'PCR1'!E28</f>
        <v xml:space="preserve">ESS Required: Standby Power. Rental of existing capacity per kW </v>
      </c>
      <c r="F31" s="134">
        <f>'PCR1'!F28</f>
        <v>0</v>
      </c>
      <c r="G31" s="118"/>
      <c r="H31" s="118">
        <f>'PCR1'!H28</f>
        <v>0</v>
      </c>
      <c r="I31" s="1"/>
    </row>
    <row r="32" spans="2:9" x14ac:dyDescent="0.3">
      <c r="B32" s="121"/>
      <c r="C32" s="131" t="str">
        <f>'PCR1'!C29</f>
        <v>#14</v>
      </c>
      <c r="D32" s="132" t="str">
        <f>'PCR1'!D29</f>
        <v>Essential Services Supply Sub Meter</v>
      </c>
      <c r="E32" s="133" t="str">
        <f>'PCR1'!E29</f>
        <v>Per Sub Meter (Optional)</v>
      </c>
      <c r="F32" s="134">
        <f>'PCR1'!F29</f>
        <v>0</v>
      </c>
      <c r="G32" s="118">
        <f>'PCR1'!G29</f>
        <v>0</v>
      </c>
      <c r="H32" s="135"/>
      <c r="I32" s="1"/>
    </row>
    <row r="33" spans="2:9" ht="14.5" x14ac:dyDescent="0.35">
      <c r="B33" s="121"/>
      <c r="C33" s="131" t="str">
        <f>'PCR1'!C30</f>
        <v>#15</v>
      </c>
      <c r="D33" s="132" t="str">
        <f>'PCR1'!D30</f>
        <v xml:space="preserve">Initial maximum power capacity in kW </v>
      </c>
      <c r="E33" s="224">
        <f>'PCR1'!E30:H30</f>
        <v>0</v>
      </c>
      <c r="F33" s="225"/>
      <c r="G33" s="225"/>
      <c r="H33" s="225"/>
      <c r="I33" s="1"/>
    </row>
    <row r="34" spans="2:9" ht="14.5" x14ac:dyDescent="0.35">
      <c r="B34" s="121"/>
      <c r="C34" s="131" t="str">
        <f>'PCR1'!C31</f>
        <v>#16</v>
      </c>
      <c r="D34" s="132" t="str">
        <f>'PCR1'!D31</f>
        <v xml:space="preserve">Expected future maximum power capacity in kW </v>
      </c>
      <c r="E34" s="224">
        <f>'PCR1'!E31:H31</f>
        <v>0</v>
      </c>
      <c r="F34" s="225"/>
      <c r="G34" s="225"/>
      <c r="H34" s="225"/>
      <c r="I34" s="1"/>
    </row>
    <row r="35" spans="2:9" x14ac:dyDescent="0.3">
      <c r="B35" s="121"/>
      <c r="C35" s="131" t="str">
        <f>'PCR1'!C32</f>
        <v>#17</v>
      </c>
      <c r="D35" s="132" t="str">
        <f>'PCR1'!D32</f>
        <v xml:space="preserve">AC Final Distribution Rental per 10kW increment per annum </v>
      </c>
      <c r="E35" s="133" t="str">
        <f>'PCR1'!E32</f>
        <v>per 10kW. Volume of 10kW increments required:</v>
      </c>
      <c r="F35" s="134">
        <f>'PCR1'!F32</f>
        <v>0</v>
      </c>
      <c r="G35" s="135"/>
      <c r="H35" s="118">
        <f>'PCR1'!H32</f>
        <v>0</v>
      </c>
      <c r="I35" s="1"/>
    </row>
    <row r="36" spans="2:9" x14ac:dyDescent="0.3">
      <c r="B36" s="121"/>
      <c r="C36" s="131" t="str">
        <f>'PCR1'!C33</f>
        <v>#18</v>
      </c>
      <c r="D36" s="132" t="str">
        <f>'PCR1'!D33</f>
        <v>Co-Location Hostel administration Charge</v>
      </c>
      <c r="E36" s="133" t="str">
        <f>'PCR1'!E33</f>
        <v>Annual Charge</v>
      </c>
      <c r="F36" s="134">
        <f>'PCR1'!F33</f>
        <v>0</v>
      </c>
      <c r="G36" s="135"/>
      <c r="H36" s="118">
        <f>'PCR1'!H33</f>
        <v>0</v>
      </c>
      <c r="I36" s="1"/>
    </row>
    <row r="37" spans="2:9" x14ac:dyDescent="0.3">
      <c r="B37" s="121"/>
      <c r="C37" s="131" t="str">
        <f>'PCR1'!C34</f>
        <v>#19</v>
      </c>
      <c r="D37" s="132" t="str">
        <f>'PCR1'!D34</f>
        <v>Cabinet doors per pair for Co-location</v>
      </c>
      <c r="E37" s="133" t="str">
        <f>'PCR1'!E34</f>
        <v>Where provided as an upgrade will also be subject to a WFLLA Site visit Charge)</v>
      </c>
      <c r="F37" s="134">
        <f>'PCR1'!F34</f>
        <v>0</v>
      </c>
      <c r="G37" s="118">
        <f>'PCR1'!G34</f>
        <v>0</v>
      </c>
      <c r="H37" s="135"/>
      <c r="I37" s="1"/>
    </row>
    <row r="38" spans="2:9" ht="14.5" x14ac:dyDescent="0.35">
      <c r="B38" s="121"/>
      <c r="C38" s="131" t="str">
        <f>'PCR1'!C35</f>
        <v>#20</v>
      </c>
      <c r="D38" s="132" t="str">
        <f>'PCR1'!D35</f>
        <v>Door usercode setting required (4 digit pin required):</v>
      </c>
      <c r="E38" s="226" t="s">
        <v>136</v>
      </c>
      <c r="F38" s="227"/>
      <c r="G38" s="227"/>
      <c r="H38" s="227"/>
      <c r="I38" s="1"/>
    </row>
    <row r="39" spans="2:9" x14ac:dyDescent="0.3">
      <c r="B39" s="121"/>
      <c r="C39" s="131" t="str">
        <f>'PCR1'!C36</f>
        <v>#21</v>
      </c>
      <c r="D39" s="132" t="str">
        <f>'PCR1'!D36</f>
        <v>Exchange Site access (security keys and set-up per authorised CP representative)</v>
      </c>
      <c r="E39" s="133" t="str">
        <f>'PCR1'!E36</f>
        <v>Quantity required per authorised person:</v>
      </c>
      <c r="F39" s="134">
        <f>'PCR1'!F36</f>
        <v>0</v>
      </c>
      <c r="G39" s="118">
        <f>'PCR1'!G36</f>
        <v>0</v>
      </c>
      <c r="H39" s="135"/>
      <c r="I39" s="1"/>
    </row>
    <row r="40" spans="2:9" x14ac:dyDescent="0.3">
      <c r="B40" s="121"/>
      <c r="C40" s="131" t="str">
        <f>'PCR1'!C37</f>
        <v>#22</v>
      </c>
      <c r="D40" s="132" t="str">
        <f>'PCR1'!D37</f>
        <v>DC Power Services Required</v>
      </c>
      <c r="E40" s="133" t="str">
        <f>'PCR1'!E37</f>
        <v>Default (N/A) - Not required or Customer to install own equipment</v>
      </c>
      <c r="F40" s="134">
        <f>'PCR1'!F37</f>
        <v>0</v>
      </c>
      <c r="G40" s="118"/>
      <c r="H40" s="135"/>
      <c r="I40" s="1"/>
    </row>
    <row r="41" spans="2:9" ht="28" x14ac:dyDescent="0.3">
      <c r="B41" s="121"/>
      <c r="C41" s="131"/>
      <c r="D41" s="132" t="str">
        <f>'PCR1'!D38</f>
        <v>Non Standard Requirements. i.e. Extra power sockets, runways, lighting, cooling, standby power connection, DC power. Specify here:</v>
      </c>
      <c r="E41" s="255">
        <f>'PCR1'!E38</f>
        <v>0</v>
      </c>
      <c r="F41" s="256"/>
      <c r="G41" s="256"/>
      <c r="H41" s="257"/>
      <c r="I41" s="1"/>
    </row>
    <row r="42" spans="2:9" ht="14.5" x14ac:dyDescent="0.35">
      <c r="B42" s="121"/>
      <c r="C42" s="131"/>
      <c r="D42" s="132" t="s">
        <v>137</v>
      </c>
      <c r="E42" s="228"/>
      <c r="F42" s="229"/>
      <c r="G42" s="229"/>
      <c r="H42" s="229"/>
      <c r="I42" s="1"/>
    </row>
    <row r="43" spans="2:9" x14ac:dyDescent="0.3">
      <c r="B43" s="121"/>
      <c r="C43" s="105" t="str">
        <f>'PCR1'!C39</f>
        <v>Part</v>
      </c>
      <c r="D43" s="138" t="str">
        <f>'PCR1'!D39</f>
        <v>In-Life Orders</v>
      </c>
      <c r="E43" s="105" t="s">
        <v>35</v>
      </c>
      <c r="F43" s="139"/>
      <c r="G43" s="105" t="s">
        <v>37</v>
      </c>
      <c r="H43" s="105" t="s">
        <v>38</v>
      </c>
      <c r="I43" s="1"/>
    </row>
    <row r="44" spans="2:9" x14ac:dyDescent="0.3">
      <c r="B44" s="121"/>
      <c r="C44" s="131" t="str">
        <f>'PCR1'!C40</f>
        <v>#1</v>
      </c>
      <c r="D44" s="132" t="str">
        <f>'PCR1'!D40</f>
        <v>Exchange Site visit Charge</v>
      </c>
      <c r="E44" s="140" t="str">
        <f>'PCR1'!E40</f>
        <v>To be allocated to Orders not in conjunction with the installation of the base product.</v>
      </c>
      <c r="F44" s="141">
        <f>'PCR1'!F40</f>
        <v>0</v>
      </c>
      <c r="G44" s="110">
        <f>'PCR1'!G40</f>
        <v>0</v>
      </c>
      <c r="H44" s="135"/>
      <c r="I44" s="1"/>
    </row>
    <row r="45" spans="2:9" ht="28" x14ac:dyDescent="0.3">
      <c r="B45" s="121"/>
      <c r="C45" s="131" t="str">
        <f>'PCR1'!C41</f>
        <v>#2</v>
      </c>
      <c r="D45" s="132" t="str">
        <f>'PCR1'!D41</f>
        <v>Additional detailed floor plan (location and siting of connections and facilities, per compiled request)</v>
      </c>
      <c r="E45" s="142"/>
      <c r="F45" s="141">
        <f>'PCR1'!F41</f>
        <v>0</v>
      </c>
      <c r="G45" s="143"/>
      <c r="H45" s="135"/>
      <c r="I45" s="1"/>
    </row>
    <row r="46" spans="2:9" x14ac:dyDescent="0.3">
      <c r="B46" s="121"/>
      <c r="C46" s="131" t="str">
        <f>'PCR1'!C42</f>
        <v>#3</v>
      </c>
      <c r="D46" s="132" t="str">
        <f>'PCR1'!D42</f>
        <v>Administration Charge to provide Third Party Communications Provider full survey</v>
      </c>
      <c r="E46" s="142"/>
      <c r="F46" s="141">
        <f>'PCR1'!F42</f>
        <v>0</v>
      </c>
      <c r="G46" s="137"/>
      <c r="H46" s="135"/>
      <c r="I46" s="1"/>
    </row>
    <row r="47" spans="2:9" x14ac:dyDescent="0.3">
      <c r="B47" s="121"/>
      <c r="C47" s="131" t="str">
        <f>'PCR1'!C43</f>
        <v>#4</v>
      </c>
      <c r="D47" s="132" t="str">
        <f>'PCR1'!D43</f>
        <v>Administration Charge for further information request</v>
      </c>
      <c r="E47" s="142"/>
      <c r="F47" s="141">
        <f>'PCR1'!F43</f>
        <v>0</v>
      </c>
      <c r="G47" s="137"/>
      <c r="H47" s="135"/>
      <c r="I47" s="1"/>
    </row>
    <row r="48" spans="2:9" x14ac:dyDescent="0.3">
      <c r="B48" s="121"/>
      <c r="C48" s="131" t="str">
        <f>'PCR1'!C44</f>
        <v>#5</v>
      </c>
      <c r="D48" s="132" t="str">
        <f>'PCR1'!D44</f>
        <v>Site Visit (Outside Initial Installation)</v>
      </c>
      <c r="E48" s="142"/>
      <c r="F48" s="141">
        <f>'PCR1'!F44</f>
        <v>0</v>
      </c>
      <c r="G48" s="143"/>
      <c r="H48" s="135"/>
      <c r="I48" s="1"/>
    </row>
    <row r="49" spans="2:9" ht="56" x14ac:dyDescent="0.3">
      <c r="B49" s="121"/>
      <c r="C49" s="131" t="str">
        <f>'PCR1'!C45</f>
        <v>#6</v>
      </c>
      <c r="D49" s="132" t="str">
        <f>'PCR1'!D45</f>
        <v>KCOM Assisted Site Delivery Service (KASDS)
(This Charge is applied where a CP makes a request for KASDS and cancels such a request without providing KCOM a minimum of 24 hours’ notice prior to the date on which KASDS was scheduled to take place.)</v>
      </c>
      <c r="E49" s="140"/>
      <c r="F49" s="141">
        <f>'PCR1'!F45</f>
        <v>0</v>
      </c>
      <c r="G49" s="118">
        <f>'PCR1'!G45</f>
        <v>0</v>
      </c>
      <c r="H49" s="135"/>
      <c r="I49" s="1"/>
    </row>
    <row r="50" spans="2:9" x14ac:dyDescent="0.3">
      <c r="B50" s="121"/>
      <c r="C50" s="131" t="str">
        <f>'PCR1'!C46</f>
        <v>#7</v>
      </c>
      <c r="D50" s="132" t="str">
        <f>'PCR1'!D46</f>
        <v>Survey for Power Capacity Upgrade</v>
      </c>
      <c r="E50" s="140"/>
      <c r="F50" s="141">
        <f>'PCR1'!F46</f>
        <v>0</v>
      </c>
      <c r="G50" s="118">
        <f>'PCR1'!G46</f>
        <v>0</v>
      </c>
      <c r="H50" s="135"/>
      <c r="I50" s="1"/>
    </row>
    <row r="51" spans="2:9" x14ac:dyDescent="0.3">
      <c r="B51" s="121"/>
      <c r="C51" s="131" t="str">
        <f>'PCR1'!C47</f>
        <v>#8</v>
      </c>
      <c r="D51" s="132" t="str">
        <f>'PCR1'!D47</f>
        <v>Power Fault Visit (Power Fault not found visit charges may apply below)*</v>
      </c>
      <c r="E51" s="140"/>
      <c r="F51" s="141">
        <f>'PCR1'!F47</f>
        <v>0</v>
      </c>
      <c r="G51" s="118">
        <f>'PCR1'!G47</f>
        <v>0</v>
      </c>
      <c r="H51" s="135"/>
      <c r="I51" s="1"/>
    </row>
    <row r="52" spans="2:9" x14ac:dyDescent="0.3">
      <c r="B52" s="121"/>
      <c r="C52" s="131" t="str">
        <f>'PCR1'!C48</f>
        <v>#9</v>
      </c>
      <c r="D52" s="132" t="str">
        <f>'PCR1'!D48</f>
        <v>Power Fault Not Found (Fault not found, Normal Working Hours)*</v>
      </c>
      <c r="E52" s="140"/>
      <c r="F52" s="141">
        <f>'PCR1'!F48</f>
        <v>0</v>
      </c>
      <c r="G52" s="118">
        <f>'PCR1'!G48</f>
        <v>0</v>
      </c>
      <c r="H52" s="135"/>
      <c r="I52" s="1"/>
    </row>
    <row r="53" spans="2:9" ht="28" x14ac:dyDescent="0.3">
      <c r="B53" s="121"/>
      <c r="C53" s="131" t="str">
        <f>'PCR1'!C49</f>
        <v>#10</v>
      </c>
      <c r="D53" s="132" t="str">
        <f>'PCR1'!D49</f>
        <v>Power Fault Not Found (Fault not found, All other times except Sundays and Public / Bank Holidays)*</v>
      </c>
      <c r="E53" s="140"/>
      <c r="F53" s="141">
        <f>'PCR1'!F49</f>
        <v>0</v>
      </c>
      <c r="G53" s="118">
        <f>'PCR1'!G49</f>
        <v>0</v>
      </c>
      <c r="H53" s="135"/>
      <c r="I53" s="1"/>
    </row>
    <row r="54" spans="2:9" x14ac:dyDescent="0.3">
      <c r="B54" s="121"/>
      <c r="C54" s="131" t="str">
        <f>'PCR1'!C50</f>
        <v>#11</v>
      </c>
      <c r="D54" s="132" t="str">
        <f>'PCR1'!D50</f>
        <v>Power Fault Not Found (Fault not found, Sundays and Public/ Bank Holidays)*</v>
      </c>
      <c r="E54" s="140"/>
      <c r="F54" s="141">
        <f>'PCR1'!F50</f>
        <v>0</v>
      </c>
      <c r="G54" s="118">
        <f>'PCR1'!G50</f>
        <v>0</v>
      </c>
      <c r="H54" s="135"/>
      <c r="I54" s="1"/>
    </row>
    <row r="55" spans="2:9" ht="47" customHeight="1" x14ac:dyDescent="0.3">
      <c r="B55" s="121"/>
      <c r="C55" s="131"/>
      <c r="D55" s="219" t="str">
        <f>'PCR1'!D51:H51</f>
        <v>*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v>
      </c>
      <c r="E55" s="220"/>
      <c r="F55" s="220"/>
      <c r="G55" s="220"/>
      <c r="H55" s="220"/>
      <c r="I55" s="1"/>
    </row>
    <row r="56" spans="2:9" x14ac:dyDescent="0.3">
      <c r="B56" s="121"/>
      <c r="C56" s="105" t="str">
        <f>'PCR1'!C52</f>
        <v>Part</v>
      </c>
      <c r="D56" s="138" t="str">
        <f>'PCR1'!D52</f>
        <v>Site Access Orders</v>
      </c>
      <c r="E56" s="105" t="str">
        <f>'PCR1'!E52</f>
        <v>Minimum Charge</v>
      </c>
      <c r="F56" s="105" t="str">
        <f>'PCR1'!F52</f>
        <v>Hours</v>
      </c>
      <c r="G56" s="105" t="str">
        <f>'PCR1'!G52</f>
        <v>Fixed Charge</v>
      </c>
      <c r="H56" s="105" t="str">
        <f>'PCR1'!H52</f>
        <v>Annual Charge</v>
      </c>
      <c r="I56" s="1"/>
    </row>
    <row r="57" spans="2:9" x14ac:dyDescent="0.3">
      <c r="B57" s="121"/>
      <c r="C57" s="131" t="str">
        <f>'PCR1'!C53</f>
        <v>#1</v>
      </c>
      <c r="D57" s="132" t="str">
        <f>'PCR1'!D53</f>
        <v>Escorted Access Normal Working Hours, planned</v>
      </c>
      <c r="E57" s="144" t="str">
        <f>'PCR1'!E53</f>
        <v>Min 4 hours applies, additional hours will be charged to the nearest full hour</v>
      </c>
      <c r="F57" s="141">
        <f>'PCR1'!F53</f>
        <v>0</v>
      </c>
      <c r="G57" s="145">
        <f>'PCR1'!G53</f>
        <v>0</v>
      </c>
      <c r="H57" s="135"/>
    </row>
    <row r="58" spans="2:9" x14ac:dyDescent="0.3">
      <c r="B58" s="121"/>
      <c r="C58" s="131" t="str">
        <f>'PCR1'!C54</f>
        <v>#2</v>
      </c>
      <c r="D58" s="132" t="str">
        <f>'PCR1'!D54</f>
        <v>Escorted Access Normal Working Hours, unplanned</v>
      </c>
      <c r="E58" s="144" t="str">
        <f>'PCR1'!E54</f>
        <v>Min 4 hours applies, additional hours will be charged to the nearest full hour</v>
      </c>
      <c r="F58" s="141">
        <f>'PCR1'!F54</f>
        <v>0</v>
      </c>
      <c r="G58" s="145">
        <f>'PCR1'!G54</f>
        <v>0</v>
      </c>
      <c r="H58" s="135"/>
    </row>
    <row r="59" spans="2:9" x14ac:dyDescent="0.3">
      <c r="B59" s="121"/>
      <c r="C59" s="131" t="str">
        <f>'PCR1'!C55</f>
        <v>#3</v>
      </c>
      <c r="D59" s="132" t="str">
        <f>'PCR1'!D55</f>
        <v>Escorted Access Outside Normal Working Hours, planned</v>
      </c>
      <c r="E59" s="144" t="str">
        <f>'PCR1'!E55</f>
        <v>Min 4 hours applies, additional hours will be charged to the nearest full hour</v>
      </c>
      <c r="F59" s="141">
        <f>'PCR1'!F55</f>
        <v>0</v>
      </c>
      <c r="G59" s="145">
        <f>'PCR1'!G55</f>
        <v>0</v>
      </c>
      <c r="H59" s="135"/>
    </row>
    <row r="60" spans="2:9" x14ac:dyDescent="0.3">
      <c r="B60" s="121"/>
      <c r="C60" s="131" t="str">
        <f>'PCR1'!C56</f>
        <v>#4</v>
      </c>
      <c r="D60" s="132" t="str">
        <f>'PCR1'!D56</f>
        <v>Escorted Access Outside Normal Working Hours, unplanned</v>
      </c>
      <c r="E60" s="144" t="str">
        <f>'PCR1'!E56</f>
        <v>Min 4 hours applies, additional hours will be charged to the nearest full hour</v>
      </c>
      <c r="F60" s="141">
        <f>'PCR1'!F56</f>
        <v>0</v>
      </c>
      <c r="G60" s="145">
        <f>'PCR1'!G56</f>
        <v>0</v>
      </c>
      <c r="H60" s="135"/>
    </row>
    <row r="61" spans="2:9" x14ac:dyDescent="0.3">
      <c r="B61" s="121"/>
      <c r="C61" s="105" t="str">
        <f>'PCR1'!C57</f>
        <v>Part</v>
      </c>
      <c r="D61" s="138" t="str">
        <f>'PCR1'!D57</f>
        <v>CP Equipment Room</v>
      </c>
      <c r="E61" s="146" t="s">
        <v>109</v>
      </c>
      <c r="F61" s="146"/>
      <c r="G61" s="146" t="s">
        <v>110</v>
      </c>
      <c r="H61" s="146" t="s">
        <v>111</v>
      </c>
    </row>
    <row r="62" spans="2:9" x14ac:dyDescent="0.3">
      <c r="B62" s="121"/>
      <c r="C62" s="131" t="str">
        <f>'PCR1'!C58</f>
        <v>#1</v>
      </c>
      <c r="D62" s="132" t="str">
        <f>'PCR1'!D58</f>
        <v>Physical Co-location Order rejection - no space available</v>
      </c>
      <c r="E62" s="147">
        <f>'PCR1'!E58</f>
        <v>0</v>
      </c>
      <c r="F62" s="148">
        <f>'PCR1'!F58</f>
        <v>0</v>
      </c>
      <c r="G62" s="149">
        <f>E62*F62</f>
        <v>0</v>
      </c>
      <c r="H62" s="135"/>
    </row>
    <row r="63" spans="2:9" ht="56" x14ac:dyDescent="0.3">
      <c r="B63" s="121"/>
      <c r="C63" s="131" t="str">
        <f>'PCR1'!C59</f>
        <v>#2</v>
      </c>
      <c r="D63" s="132" t="str">
        <f>'PCR1'!D59</f>
        <v>CP Equipment Room Works  (Beverley, East, and Newland Exchanges [only at Civic &amp; Kirkella if initial constructed capacity fully utilised])</v>
      </c>
      <c r="E63" s="150" t="str">
        <f>'PCR1'!E59</f>
        <v>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v>
      </c>
      <c r="F63" s="148">
        <f>'PCR1'!F59</f>
        <v>0</v>
      </c>
      <c r="G63" s="151">
        <f>SUM(F63*('PCR1'!I59/21))</f>
        <v>0</v>
      </c>
      <c r="H63" s="135"/>
    </row>
    <row r="64" spans="2:9" ht="27.75" customHeight="1" x14ac:dyDescent="0.3">
      <c r="B64" s="121"/>
      <c r="C64" s="131" t="str">
        <f>'PCR1'!C60</f>
        <v>#3</v>
      </c>
      <c r="D64" s="132" t="str">
        <f>'PCR1'!D60</f>
        <v>CP Equipment Room utilisation at Kirkella and Civic Exchanges [where available capacity has been pre-built by KCOM]</v>
      </c>
      <c r="E64" s="150" t="str">
        <f>'PCR1'!E60</f>
        <v>per Space per Rack Unit (SRU)</v>
      </c>
      <c r="F64" s="148">
        <f>'PCR1'!F60</f>
        <v>0</v>
      </c>
      <c r="G64" s="151">
        <f>F64*'PCR1'!I60</f>
        <v>0</v>
      </c>
      <c r="H64" s="135"/>
    </row>
    <row r="65" spans="2:8" ht="28" x14ac:dyDescent="0.3">
      <c r="B65" s="121"/>
      <c r="C65" s="131" t="str">
        <f>'PCR1'!C61</f>
        <v>#4</v>
      </c>
      <c r="D65" s="132" t="str">
        <f>'PCR1'!D61</f>
        <v xml:space="preserve">Administration Charge for rejected Orders that are incomplete or contain erroneous information </v>
      </c>
      <c r="E65" s="152"/>
      <c r="F65" s="148">
        <f>'PCR1'!F61</f>
        <v>0</v>
      </c>
      <c r="G65" s="153">
        <f>SUM(F65*('PCR1'!I61/21))</f>
        <v>0</v>
      </c>
      <c r="H65" s="135"/>
    </row>
    <row r="66" spans="2:8" x14ac:dyDescent="0.3">
      <c r="B66" s="121"/>
      <c r="C66" s="131" t="str">
        <f>'PCR1'!C62</f>
        <v>#5</v>
      </c>
      <c r="D66" s="132" t="str">
        <f>'PCR1'!D62</f>
        <v xml:space="preserve">Co-mingling set up fee (per square metre) </v>
      </c>
      <c r="E66" s="154" t="s">
        <v>120</v>
      </c>
      <c r="F66" s="155">
        <f>'PCR1'!F62</f>
        <v>0</v>
      </c>
      <c r="G66" s="151">
        <f>SUM(F66*('PCR1'!I62))</f>
        <v>0</v>
      </c>
      <c r="H66" s="135"/>
    </row>
    <row r="67" spans="2:8" x14ac:dyDescent="0.3">
      <c r="B67" s="121"/>
      <c r="C67" s="131" t="str">
        <f>'PCR1'!C63</f>
        <v>#6</v>
      </c>
      <c r="D67" s="132" t="str">
        <f>'PCR1'!D63</f>
        <v>Licence Fee (Specified Floor Area per annum per sq m)</v>
      </c>
      <c r="E67" s="156"/>
      <c r="F67" s="155">
        <f>'PCR1'!F63</f>
        <v>0</v>
      </c>
      <c r="G67" s="135"/>
      <c r="H67" s="107">
        <f>F67*'PCR1'!I63</f>
        <v>0</v>
      </c>
    </row>
    <row r="68" spans="2:8" x14ac:dyDescent="0.3">
      <c r="B68" s="121"/>
      <c r="C68" s="131" t="str">
        <f>'PCR1'!C64</f>
        <v>#7</v>
      </c>
      <c r="D68" s="132" t="str">
        <f>'PCR1'!D64</f>
        <v xml:space="preserve">Security rental (per sq metre) </v>
      </c>
      <c r="E68" s="154" t="s">
        <v>122</v>
      </c>
      <c r="F68" s="155">
        <f>'PCR1'!F64</f>
        <v>0</v>
      </c>
      <c r="G68" s="135"/>
      <c r="H68" s="107">
        <f>F68*'PCR1'!I64</f>
        <v>0</v>
      </c>
    </row>
    <row r="69" spans="2:8" x14ac:dyDescent="0.3">
      <c r="B69" s="121"/>
      <c r="C69" s="131" t="str">
        <f>'PCR1'!C65</f>
        <v>#8</v>
      </c>
      <c r="D69" s="132" t="str">
        <f>'PCR1'!D65</f>
        <v xml:space="preserve">Service Charge (per sq metre) </v>
      </c>
      <c r="E69" s="154" t="s">
        <v>120</v>
      </c>
      <c r="F69" s="155">
        <f>'PCR1'!F65</f>
        <v>0</v>
      </c>
      <c r="G69" s="135"/>
      <c r="H69" s="107">
        <f>F69*'PCR1'!I65</f>
        <v>0</v>
      </c>
    </row>
    <row r="70" spans="2:8" x14ac:dyDescent="0.3">
      <c r="B70" s="121"/>
      <c r="C70" s="131" t="str">
        <f>'PCR1'!C66</f>
        <v>#9</v>
      </c>
      <c r="D70" s="132" t="str">
        <f>'PCR1'!D66</f>
        <v>Estate Works (Fire Alarm and Access Control changes)</v>
      </c>
      <c r="E70" s="157" t="s">
        <v>125</v>
      </c>
      <c r="F70" s="158">
        <f>'PCR1'!F66</f>
        <v>0</v>
      </c>
      <c r="G70" s="151">
        <f>SUM(F70*('PCR1'!I66))</f>
        <v>0</v>
      </c>
      <c r="H70" s="107"/>
    </row>
    <row r="71" spans="2:8" x14ac:dyDescent="0.3">
      <c r="B71" s="121"/>
      <c r="C71" s="131" t="str">
        <f>'PCR1'!C67</f>
        <v>#10</v>
      </c>
      <c r="D71" s="132" t="str">
        <f>'PCR1'!D67</f>
        <v>ODF &amp; Fibre Cabling</v>
      </c>
      <c r="E71" s="157" t="s">
        <v>125</v>
      </c>
      <c r="F71" s="158">
        <f>'PCR1'!F67</f>
        <v>0</v>
      </c>
      <c r="G71" s="151">
        <f>SUM(F71*('PCR1'!I67))</f>
        <v>0</v>
      </c>
      <c r="H71" s="107"/>
    </row>
    <row r="72" spans="2:8" x14ac:dyDescent="0.3">
      <c r="B72" s="121"/>
      <c r="C72" s="159"/>
      <c r="D72" s="160"/>
      <c r="E72" s="161"/>
      <c r="F72" s="161"/>
      <c r="G72" s="135"/>
      <c r="H72" s="135"/>
    </row>
    <row r="73" spans="2:8" x14ac:dyDescent="0.3">
      <c r="B73" s="121"/>
      <c r="C73" s="162"/>
      <c r="D73" s="163" t="s">
        <v>127</v>
      </c>
      <c r="E73" s="164"/>
      <c r="F73" s="165"/>
      <c r="G73" s="166">
        <f>SUM(G20:G24)+SUM(G26:G29)+SUM(G31:G32)+SUM(G35:G37)+SUM(G39:G41)+SUM(G44:G54)+SUM(G57:G60)+SUM(G62:G71)</f>
        <v>0</v>
      </c>
      <c r="H73" s="166">
        <f>SUM(H20:H24)+SUM(H26:H29)+SUM(H31:H32)+SUM(H35:H37)+SUM(H39:H41)+SUM(H44:H54)+SUM(H57:H60)+SUM(H62:H71)</f>
        <v>3223.68</v>
      </c>
    </row>
  </sheetData>
  <sheetProtection selectLockedCells="1" selectUnlockedCells="1"/>
  <mergeCells count="26">
    <mergeCell ref="E41:H41"/>
    <mergeCell ref="E9:H9"/>
    <mergeCell ref="E10:H10"/>
    <mergeCell ref="E11:H11"/>
    <mergeCell ref="E12:H12"/>
    <mergeCell ref="C1:E1"/>
    <mergeCell ref="C2:H2"/>
    <mergeCell ref="C3:H3"/>
    <mergeCell ref="C5:H5"/>
    <mergeCell ref="E6:H6"/>
    <mergeCell ref="D55:H55"/>
    <mergeCell ref="D4:H4"/>
    <mergeCell ref="G25:H25"/>
    <mergeCell ref="G30:H30"/>
    <mergeCell ref="E33:H33"/>
    <mergeCell ref="E34:H34"/>
    <mergeCell ref="E38:H38"/>
    <mergeCell ref="E42:H42"/>
    <mergeCell ref="E13:H13"/>
    <mergeCell ref="E14:H14"/>
    <mergeCell ref="E15:H15"/>
    <mergeCell ref="E16:H16"/>
    <mergeCell ref="E17:H17"/>
    <mergeCell ref="E19:H19"/>
    <mergeCell ref="E7:H7"/>
    <mergeCell ref="E8:H8"/>
  </mergeCells>
  <phoneticPr fontId="21" type="noConversion"/>
  <dataValidations count="1">
    <dataValidation type="list" allowBlank="1" showInputMessage="1" showErrorMessage="1" sqref="E19 E14 E15:H15" xr:uid="{BDE02604-FF3C-4AE6-9FCE-4D3380108352}">
      <formula1>#REF!</formula1>
    </dataValidation>
  </dataValidations>
  <pageMargins left="0.7" right="0.7" top="0.75" bottom="0.75" header="0.3" footer="0.3"/>
  <pageSetup paperSize="9" orientation="portrait" verticalDpi="0" r:id="rId1"/>
  <headerFooter>
    <oddHeader>&amp;C&amp;"Calibri"&amp;8&amp;K737373KCOM Commercial in Confidence&amp;1#</oddHeader>
  </headerFooter>
  <ignoredErrors>
    <ignoredError sqref="G63"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62170f-f84f-4675-997c-202fd722c2ac">
      <Terms xmlns="http://schemas.microsoft.com/office/infopath/2007/PartnerControls"/>
    </lcf76f155ced4ddcb4097134ff3c332f>
    <TaxCatchAll xmlns="09995a88-fc63-4b07-b2a9-4f1601278d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C7A2D61378D742BED1F1C5D6AECD47" ma:contentTypeVersion="16" ma:contentTypeDescription="Create a new document." ma:contentTypeScope="" ma:versionID="752e69b9c5185a65d5975abf744749ab">
  <xsd:schema xmlns:xsd="http://www.w3.org/2001/XMLSchema" xmlns:xs="http://www.w3.org/2001/XMLSchema" xmlns:p="http://schemas.microsoft.com/office/2006/metadata/properties" xmlns:ns2="1062170f-f84f-4675-997c-202fd722c2ac" xmlns:ns3="09995a88-fc63-4b07-b2a9-4f1601278d9f" targetNamespace="http://schemas.microsoft.com/office/2006/metadata/properties" ma:root="true" ma:fieldsID="4985cbb34c4e53c7258756839965071f" ns2:_="" ns3:_="">
    <xsd:import namespace="1062170f-f84f-4675-997c-202fd722c2ac"/>
    <xsd:import namespace="09995a88-fc63-4b07-b2a9-4f1601278d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2170f-f84f-4675-997c-202fd722c2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9565c-336f-4533-a857-b408e5d428a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995a88-fc63-4b07-b2a9-4f1601278d9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b644b64-bfd9-46c5-bbea-f8fe7ff9d08c}" ma:internalName="TaxCatchAll" ma:showField="CatchAllData" ma:web="09995a88-fc63-4b07-b2a9-4f1601278d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EE3A1-A137-4F3D-872D-A15BB59B6E3B}">
  <ds:schemaRefs>
    <ds:schemaRef ds:uri="http://schemas.microsoft.com/office/2006/metadata/properties"/>
    <ds:schemaRef ds:uri="http://schemas.microsoft.com/office/infopath/2007/PartnerControls"/>
    <ds:schemaRef ds:uri="1062170f-f84f-4675-997c-202fd722c2ac"/>
    <ds:schemaRef ds:uri="09995a88-fc63-4b07-b2a9-4f1601278d9f"/>
  </ds:schemaRefs>
</ds:datastoreItem>
</file>

<file path=customXml/itemProps2.xml><?xml version="1.0" encoding="utf-8"?>
<ds:datastoreItem xmlns:ds="http://schemas.openxmlformats.org/officeDocument/2006/customXml" ds:itemID="{0DED1956-BAEE-4BC1-AD19-25C4E40215D8}">
  <ds:schemaRefs>
    <ds:schemaRef ds:uri="http://schemas.microsoft.com/sharepoint/v3/contenttype/forms"/>
  </ds:schemaRefs>
</ds:datastoreItem>
</file>

<file path=customXml/itemProps3.xml><?xml version="1.0" encoding="utf-8"?>
<ds:datastoreItem xmlns:ds="http://schemas.openxmlformats.org/officeDocument/2006/customXml" ds:itemID="{9E37053F-9D4E-49EC-A682-7E7CAFE5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2170f-f84f-4675-997c-202fd722c2ac"/>
    <ds:schemaRef ds:uri="09995a88-fc63-4b07-b2a9-4f1601278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PCR1</vt:lpstr>
      <vt:lpstr>Cable Connect</vt:lpstr>
      <vt:lpstr>PCR3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Bant</dc:creator>
  <cp:keywords/>
  <dc:description/>
  <cp:lastModifiedBy>Martin Bertolotti</cp:lastModifiedBy>
  <cp:revision/>
  <dcterms:created xsi:type="dcterms:W3CDTF">2019-03-26T13:38:51Z</dcterms:created>
  <dcterms:modified xsi:type="dcterms:W3CDTF">2023-05-03T09:51:58Z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0x010100BAC7A2D61378D742BED1F1C5D6AECD47</vt:lpwstr>
  </property>
  <property fmtid="{D5CDD505-2E9C-101B-9397-08002B2CF9AE}" pid="3" name="MediaServiceImageTags">
    <vt:lpwstr/>
  </property>
  <property fmtid="{D5CDD505-2E9C-101B-9397-08002B2CF9AE}" pid="4" name="MSIP_Label_df8b509b-beec-49bb-b892-468a46fcb9af_Enabled">
    <vt:lpwstr>true</vt:lpwstr>
  </property>
  <property fmtid="{D5CDD505-2E9C-101B-9397-08002B2CF9AE}" pid="5" name="MSIP_Label_df8b509b-beec-49bb-b892-468a46fcb9af_SetDate">
    <vt:lpwstr>2023-05-03T09:51:13Z</vt:lpwstr>
  </property>
  <property fmtid="{D5CDD505-2E9C-101B-9397-08002B2CF9AE}" pid="6" name="MSIP_Label_df8b509b-beec-49bb-b892-468a46fcb9af_Method">
    <vt:lpwstr>Standard</vt:lpwstr>
  </property>
  <property fmtid="{D5CDD505-2E9C-101B-9397-08002B2CF9AE}" pid="7" name="MSIP_Label_df8b509b-beec-49bb-b892-468a46fcb9af_Name">
    <vt:lpwstr>df8b509b-beec-49bb-b892-468a46fcb9af</vt:lpwstr>
  </property>
  <property fmtid="{D5CDD505-2E9C-101B-9397-08002B2CF9AE}" pid="8" name="MSIP_Label_df8b509b-beec-49bb-b892-468a46fcb9af_SiteId">
    <vt:lpwstr>94604d2a-9b0a-4074-a9b8-88f17a2e86c8</vt:lpwstr>
  </property>
  <property fmtid="{D5CDD505-2E9C-101B-9397-08002B2CF9AE}" pid="9" name="MSIP_Label_df8b509b-beec-49bb-b892-468a46fcb9af_ActionId">
    <vt:lpwstr>e42960c4-f8f3-44fa-a9a6-6aae7345a655</vt:lpwstr>
  </property>
  <property fmtid="{D5CDD505-2E9C-101B-9397-08002B2CF9AE}" pid="10" name="MSIP_Label_df8b509b-beec-49bb-b892-468a46fcb9af_ContentBits">
    <vt:lpwstr>1</vt:lpwstr>
  </property>
</Properties>
</file>